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42" documentId="13_ncr:1_{F6CB121F-512D-4AA6-A0C1-0FB36C537598}" xr6:coauthVersionLast="47" xr6:coauthVersionMax="47" xr10:uidLastSave="{2D4194C7-597A-4147-BC4F-69FC9D179E85}"/>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L4" i="4"/>
  <c r="J4" i="4"/>
  <c r="I4" i="4"/>
  <c r="G4" i="4"/>
  <c r="B4" i="4"/>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<sst xmlns="http://schemas.openxmlformats.org/spreadsheetml/2006/main" count="178603" uniqueCount="39086">
  <si>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</si>
  <si>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</si>
  <si>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</si>
  <si>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</si>
  <si>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</si>
  <si>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</si>
  <si>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</si>
  <si>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</si>
  <si>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</si>
  <si>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</si>
  <si>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</si>
  <si>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</si>
  <si>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</si>
  <si>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</si>
  <si>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</si>
  <si>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</si>
  <si>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</si>
  <si>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</si>
  <si>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</si>
  <si>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</si>
  <si>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</si>
  <si>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</si>
  <si>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</si>
  <si>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</si>
  <si>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</si>
  <si>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</si>
  <si>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</si>
  <si>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</si>
  <si>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</si>
  <si>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</si>
  <si>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</si>
  <si>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</si>
  <si>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</si>
  <si>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</si>
  <si>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</si>
  <si>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</si>
  <si>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</si>
  <si>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</si>
  <si>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</si>
  <si>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</si>
  <si>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</si>
  <si>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</si>
  <si>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</si>
  <si>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</si>
  <si>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</si>
  <si>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</si>
  <si>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</si>
  <si>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</si>
  <si>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</si>
  <si>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</si>
  <si>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</si>
  <si>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</si>
  <si>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</si>
  <si>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</si>
  <si>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</si>
  <si>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</si>
  <si>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</si>
  <si>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</si>
  <si>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</si>
  <si>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</si>
  <si>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</si>
  <si>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</si>
  <si>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</si>
  <si>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</si>
  <si>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</si>
  <si>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</si>
  <si>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</si>
  <si>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</si>
  <si>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</si>
  <si>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</si>
  <si>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</si>
  <si>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</si>
  <si>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</si>
  <si>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</si>
  <si>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</si>
  <si>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</si>
  <si>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</si>
  <si>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</si>
  <si>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</si>
  <si>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</si>
  <si>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</si>
  <si>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</si>
  <si>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</si>
  <si>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</si>
  <si>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</si>
  <si>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</si>
  <si>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</si>
  <si>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</si>
  <si>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</si>
  <si>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</si>
  <si>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</si>
  <si>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</si>
  <si>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</si>
  <si>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</si>
  <si>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</si>
  <si>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</si>
  <si>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</si>
  <si>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</si>
  <si>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</si>
  <si>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</si>
  <si>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</si>
  <si>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</si>
  <si>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</si>
  <si>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</si>
  <si>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</si>
  <si>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</si>
  <si>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</si>
  <si>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</si>
  <si>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</si>
  <si>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</si>
  <si>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</si>
  <si>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</si>
  <si>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</si>
  <si>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</si>
  <si>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</si>
  <si>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</si>
  <si>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</si>
  <si>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</si>
  <si>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</si>
  <si>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</si>
  <si>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</si>
  <si>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</si>
  <si>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</si>
  <si>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</si>
  <si>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</si>
  <si>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</si>
  <si>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</si>
  <si>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</si>
  <si>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</si>
  <si>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</si>
  <si>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</si>
  <si>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</si>
  <si>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</si>
  <si>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</si>
  <si>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</si>
  <si>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</si>
  <si>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</si>
  <si>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</si>
  <si>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</si>
  <si>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</si>
  <si>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</si>
  <si>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</si>
  <si>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</si>
  <si>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</si>
  <si>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</si>
  <si>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</si>
  <si>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</si>
  <si>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</si>
  <si>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</si>
  <si>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</si>
  <si>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</si>
  <si>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</si>
  <si>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</si>
  <si>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</si>
  <si>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</si>
  <si>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</si>
  <si>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</si>
  <si>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</si>
  <si>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</si>
  <si>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</si>
  <si>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</si>
  <si>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</si>
  <si>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</si>
  <si>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</si>
  <si>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</si>
  <si>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</si>
  <si>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</si>
  <si>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</si>
  <si>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</si>
  <si>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</si>
  <si>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</si>
  <si>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</si>
  <si>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</si>
  <si>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</si>
  <si>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</si>
  <si>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</si>
  <si>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</si>
  <si>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</si>
  <si>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</si>
  <si>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</si>
  <si>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</si>
  <si>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</si>
  <si>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</si>
  <si>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</si>
  <si>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</si>
  <si>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</si>
  <si>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</si>
  <si>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</si>
  <si>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</si>
  <si>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</si>
  <si>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</si>
  <si>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</si>
  <si>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</si>
  <si>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</si>
  <si>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</si>
  <si>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</si>
  <si>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</si>
  <si>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</si>
  <si>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</si>
  <si>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</si>
  <si>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</si>
  <si>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</si>
  <si>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</si>
  <si>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</si>
  <si>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</si>
  <si>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</si>
  <si>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</si>
  <si>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</si>
  <si>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</si>
  <si>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</si>
  <si>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</si>
  <si>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</si>
  <si>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</si>
  <si>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</si>
  <si>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</si>
  <si>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</si>
  <si>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</si>
  <si>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</si>
  <si>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</si>
  <si>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</si>
  <si>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</si>
  <si>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</si>
  <si>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</si>
  <si>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</si>
  <si>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</si>
  <si>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</si>
  <si>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</si>
  <si>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</si>
  <si>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</si>
  <si>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</si>
  <si>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</si>
  <si>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</si>
  <si>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</si>
  <si>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</si>
  <si>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</si>
  <si>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</si>
  <si>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</si>
  <si>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</si>
  <si>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</si>
  <si>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</si>
  <si>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</si>
  <si>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</si>
  <si>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</si>
  <si>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</si>
  <si>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</si>
  <si>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</si>
  <si>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</si>
  <si>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</si>
  <si>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</si>
  <si>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</si>
  <si>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</si>
  <si>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</si>
  <si>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</si>
  <si>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</si>
  <si>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</si>
  <si>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</si>
  <si>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</si>
  <si>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</si>
  <si>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</si>
  <si>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</si>
  <si>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</si>
  <si>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</si>
  <si>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</si>
  <si>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</si>
  <si>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</si>
  <si>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</si>
  <si>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</si>
  <si>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</si>
  <si>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</si>
  <si>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</si>
  <si>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</si>
  <si>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</si>
  <si>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</si>
  <si>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</si>
  <si>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</si>
  <si>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</si>
  <si>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</si>
  <si>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</si>
  <si>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</si>
  <si>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</si>
  <si>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</si>
  <si>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</si>
  <si>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</si>
  <si>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</si>
  <si>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</si>
  <si>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</si>
  <si>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</si>
  <si>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</si>
  <si>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</si>
  <si>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</si>
  <si>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</si>
  <si>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</si>
  <si>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</si>
  <si>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</si>
  <si>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</si>
  <si>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</si>
  <si>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</si>
  <si>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</si>
  <si>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</si>
  <si>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</si>
  <si>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</si>
  <si>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</si>
  <si>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</si>
  <si>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</si>
  <si>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</si>
  <si>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</si>
  <si>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</si>
  <si>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</si>
  <si>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</si>
  <si>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</si>
  <si>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</si>
  <si>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</si>
  <si>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</si>
  <si>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</si>
  <si>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</si>
  <si>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</si>
  <si>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</si>
  <si>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</si>
  <si>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</si>
  <si>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</si>
  <si>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</si>
  <si>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</si>
  <si>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</si>
  <si>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</si>
  <si>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</si>
  <si>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</si>
  <si>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</si>
  <si>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</si>
  <si>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</si>
  <si>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</si>
  <si>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</si>
  <si>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</si>
  <si>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</si>
  <si>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</si>
  <si>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</si>
  <si>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</si>
  <si>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</si>
  <si>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</si>
  <si>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</si>
  <si>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</si>
  <si>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</si>
  <si>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</si>
  <si>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</si>
  <si>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</si>
  <si>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</si>
  <si>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</si>
  <si>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</si>
  <si>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</si>
  <si>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</si>
  <si>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</si>
  <si>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</si>
  <si>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</si>
  <si>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</si>
  <si>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</si>
  <si>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</si>
  <si>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</si>
  <si>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</si>
  <si>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</si>
  <si>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</si>
  <si>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</si>
  <si>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</si>
  <si>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</si>
  <si>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</si>
  <si>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</si>
  <si>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</si>
  <si>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</si>
  <si>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</si>
  <si>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</si>
  <si>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</si>
  <si>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</si>
  <si>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</si>
  <si>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</si>
  <si>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</si>
  <si>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</si>
  <si>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</si>
  <si>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</si>
  <si>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</si>
  <si>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</si>
  <si>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</si>
  <si>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</si>
  <si>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</si>
  <si>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</si>
  <si>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</si>
  <si>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</si>
  <si>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</si>
  <si>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</si>
  <si>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</si>
  <si>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</si>
  <si>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</si>
  <si>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</si>
  <si>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</si>
  <si>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</si>
  <si>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</si>
  <si>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</si>
  <si>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</si>
  <si>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</si>
  <si>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</si>
  <si>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</si>
  <si>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</si>
  <si>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</si>
  <si>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</si>
  <si>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</si>
  <si>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</si>
  <si>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</si>
  <si>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</si>
  <si>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</si>
  <si>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</si>
  <si>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</si>
  <si>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</si>
  <si>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</si>
  <si>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</si>
  <si>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</si>
  <si>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</si>
  <si>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</si>
  <si>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</si>
  <si>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</si>
  <si>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</si>
  <si>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</si>
  <si>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</si>
  <si>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</si>
  <si>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</si>
  <si>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</si>
  <si>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</si>
  <si>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</si>
  <si>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</si>
  <si>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</si>
  <si>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</si>
  <si>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</si>
  <si>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</si>
  <si>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</si>
  <si>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</si>
  <si>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</si>
  <si>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</si>
  <si>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</si>
  <si>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</si>
  <si>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</si>
  <si>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</si>
  <si>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</si>
  <si>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</si>
  <si>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</si>
  <si>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</si>
  <si>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</si>
  <si>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</si>
  <si>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</si>
  <si>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</si>
  <si>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</si>
  <si>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</si>
  <si>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</si>
  <si>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</si>
  <si>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</si>
  <si>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</si>
  <si>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</si>
  <si>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</si>
  <si>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</si>
  <si>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</si>
  <si>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</si>
  <si>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</si>
  <si>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</si>
  <si>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</si>
  <si>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</si>
  <si>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</si>
  <si>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</si>
  <si>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</si>
  <si>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</si>
  <si>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</si>
  <si>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</si>
  <si>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</si>
  <si>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</si>
  <si>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</si>
  <si>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</si>
  <si>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</si>
  <si>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</si>
  <si>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</si>
  <si>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</si>
  <si>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</si>
  <si>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</si>
  <si>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</si>
  <si>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</si>
  <si>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</si>
  <si>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</si>
  <si>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</si>
  <si>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</si>
  <si>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</si>
  <si>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</si>
  <si>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</si>
  <si>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</si>
  <si>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</si>
  <si>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</si>
  <si>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</si>
  <si>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</si>
  <si>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</si>
  <si>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</si>
  <si>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</si>
  <si>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</si>
  <si>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</si>
  <si>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</si>
  <si>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</si>
  <si>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</si>
  <si>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</si>
  <si>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</si>
  <si>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</si>
  <si>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</si>
  <si>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</si>
  <si>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</si>
  <si>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</si>
  <si>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</si>
  <si>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</si>
  <si>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</si>
  <si>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</si>
  <si>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</si>
  <si>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</si>
  <si>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</si>
  <si>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</si>
  <si>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</si>
  <si>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</si>
  <si>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</si>
  <si>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</si>
  <si>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</si>
  <si>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</si>
  <si>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</si>
  <si>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</si>
  <si>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</si>
  <si>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</si>
  <si>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</si>
  <si>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</si>
  <si>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</si>
  <si>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</si>
  <si>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</si>
  <si>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</si>
  <si>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</si>
  <si>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</si>
  <si>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</si>
  <si>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</si>
  <si>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</si>
  <si>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</si>
  <si>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</si>
  <si>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</si>
  <si>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</si>
  <si>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</si>
  <si>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</si>
  <si>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</si>
  <si>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</si>
  <si>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</si>
  <si>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</si>
  <si>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</si>
  <si>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</si>
  <si>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</si>
  <si>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</si>
  <si>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</si>
  <si>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</si>
  <si>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</si>
  <si>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</si>
  <si>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</si>
  <si>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</si>
  <si>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</si>
  <si>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</si>
  <si>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</si>
  <si>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</si>
  <si>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</si>
  <si>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</si>
  <si>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</si>
  <si>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</si>
  <si>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</si>
  <si>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</si>
  <si>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</si>
  <si>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</si>
  <si>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</si>
  <si>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</si>
  <si>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</si>
  <si>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</si>
  <si>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</si>
  <si>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</si>
  <si>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</si>
  <si>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</si>
  <si>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</si>
  <si>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</si>
  <si>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</si>
  <si>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</si>
  <si>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</si>
  <si>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</si>
  <si>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</si>
  <si>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</si>
  <si>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</si>
  <si>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</si>
  <si>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</si>
  <si>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</si>
  <si>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</si>
  <si>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</si>
  <si>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</si>
  <si>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</si>
  <si>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</si>
  <si>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</si>
  <si>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</si>
  <si>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</si>
  <si>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</si>
  <si>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</si>
  <si>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</si>
  <si>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</si>
  <si>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</si>
  <si>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</si>
  <si>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</si>
  <si>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</si>
  <si>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</si>
  <si>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</si>
  <si>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</si>
  <si>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</si>
  <si>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</si>
  <si>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</si>
  <si>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</si>
  <si>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</si>
  <si>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</si>
  <si>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</si>
  <si>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</si>
  <si>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</si>
  <si>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</si>
  <si>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</si>
  <si>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</si>
  <si>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</si>
  <si>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</si>
  <si>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</si>
  <si>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</si>
  <si>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</si>
  <si>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</si>
  <si>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</si>
  <si>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</si>
  <si>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</si>
  <si>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</si>
  <si>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</si>
  <si>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</si>
  <si>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</si>
  <si>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</si>
  <si>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</si>
  <si>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</si>
  <si>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</si>
  <si>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</si>
  <si>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</si>
  <si>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</si>
  <si>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</si>
  <si>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</si>
  <si>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</si>
  <si>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</si>
  <si>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</si>
  <si>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</si>
  <si>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</si>
  <si>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</si>
  <si>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</si>
  <si>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</si>
  <si>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</si>
  <si>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</si>
  <si>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</si>
  <si>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</si>
  <si>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</si>
  <si>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</si>
  <si>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</si>
  <si>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</si>
  <si>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</si>
  <si>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</si>
  <si>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</si>
  <si>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</si>
  <si>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</si>
  <si>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</si>
  <si>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</si>
  <si>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</si>
  <si>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</si>
  <si>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</si>
  <si>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</si>
  <si>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</si>
  <si>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</si>
  <si>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</si>
  <si>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</si>
  <si>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</si>
  <si>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</si>
  <si>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</si>
  <si>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</si>
  <si>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</si>
  <si>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</si>
  <si>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</si>
  <si>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</si>
  <si>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</si>
  <si>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</si>
  <si>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</si>
  <si>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</si>
  <si>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</si>
  <si>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</si>
  <si>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</si>
  <si>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</si>
  <si>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</si>
  <si>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</si>
  <si>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</si>
  <si>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</si>
  <si>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</si>
  <si>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</si>
  <si>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</si>
  <si>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</si>
  <si>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</si>
  <si>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</si>
  <si>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</si>
  <si>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</si>
  <si>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</si>
  <si>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</si>
  <si>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</si>
  <si>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</si>
  <si>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</si>
  <si>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</si>
  <si>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</si>
  <si>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</si>
  <si>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</si>
  <si>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</si>
  <si>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</si>
  <si>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</si>
  <si>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</si>
  <si>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</si>
  <si>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</si>
  <si>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</si>
  <si>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</si>
  <si>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</si>
  <si>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</si>
  <si>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</si>
  <si>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</si>
  <si>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</si>
  <si>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</si>
  <si>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</si>
  <si>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</si>
  <si>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</si>
  <si>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</si>
  <si>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</si>
  <si>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</si>
  <si>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</si>
  <si>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</si>
  <si>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</si>
  <si>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</si>
  <si>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</si>
  <si>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</si>
  <si>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</si>
  <si>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</si>
  <si>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</si>
  <si>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</si>
  <si>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</si>
  <si>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</si>
  <si>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</si>
  <si>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</si>
  <si>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</si>
  <si>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</si>
  <si>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</si>
  <si>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</si>
  <si>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</si>
  <si>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</si>
  <si>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</si>
  <si>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</si>
  <si>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</si>
  <si>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</si>
  <si>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</si>
  <si>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</si>
  <si>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</si>
  <si>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</si>
  <si>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</si>
  <si>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</si>
  <si>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</si>
  <si>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</si>
  <si>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</si>
  <si>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</si>
  <si>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</si>
  <si>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</si>
  <si>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</si>
  <si>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</si>
  <si>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</si>
  <si>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</si>
  <si>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</si>
  <si>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</si>
  <si>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</si>
  <si>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</si>
  <si>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</si>
  <si>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</si>
  <si>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</si>
  <si>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</si>
  <si>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</si>
  <si>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</si>
  <si>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</si>
  <si>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</si>
  <si>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</si>
  <si>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</si>
  <si>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</si>
  <si>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</si>
  <si>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</si>
  <si>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</si>
  <si>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</si>
  <si>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</si>
  <si>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</si>
  <si>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</si>
  <si>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</si>
  <si>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</si>
  <si>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</si>
  <si>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</si>
  <si>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</si>
  <si>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</si>
  <si>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</si>
  <si>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</si>
  <si>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</si>
  <si>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</si>
  <si>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</si>
  <si>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</si>
  <si>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</si>
  <si>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</si>
  <si>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</si>
  <si>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</si>
  <si>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</si>
  <si>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</si>
  <si>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</si>
  <si>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</si>
  <si>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</si>
  <si>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</si>
  <si>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</si>
  <si>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</si>
  <si>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</si>
  <si>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</si>
  <si>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</si>
  <si>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</si>
  <si>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</si>
  <si>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</si>
  <si>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</si>
  <si>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</si>
  <si>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</si>
  <si>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</si>
  <si>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</si>
  <si>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</si>
  <si>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</si>
  <si>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</si>
  <si>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</si>
  <si>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</si>
  <si>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</si>
  <si>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</si>
  <si>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</si>
  <si>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</si>
  <si>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</si>
  <si>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</si>
  <si>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</si>
  <si>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</si>
  <si>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</si>
  <si>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</si>
  <si>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</si>
  <si>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</si>
  <si>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</si>
  <si>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</si>
  <si>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</si>
  <si>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</si>
  <si>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</si>
  <si>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</si>
  <si>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</si>
  <si>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</si>
  <si>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</si>
  <si>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</si>
  <si>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</si>
  <si>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</si>
  <si>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</si>
  <si>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</si>
  <si>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</si>
  <si>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</si>
  <si>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</si>
  <si>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</si>
  <si>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</si>
  <si>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</si>
  <si>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</si>
  <si>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</si>
  <si>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</si>
  <si>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</si>
  <si>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</si>
  <si>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</si>
  <si>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</si>
  <si>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</si>
  <si>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</si>
  <si>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</si>
  <si>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</si>
  <si>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</si>
  <si>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</si>
  <si>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</si>
  <si>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</si>
  <si>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</si>
  <si>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</si>
  <si>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</si>
  <si>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</si>
  <si>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</si>
  <si>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</si>
  <si>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</si>
  <si>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</si>
  <si>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</si>
  <si>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</si>
  <si>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</si>
  <si>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</si>
  <si>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</si>
  <si>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</si>
  <si>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</si>
  <si>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</si>
  <si>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</si>
  <si>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</si>
  <si>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</si>
  <si>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</si>
  <si>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</si>
  <si>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</si>
  <si>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</si>
  <si>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</si>
  <si>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</si>
  <si>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</si>
  <si>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</si>
  <si>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</si>
  <si>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</si>
  <si>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</si>
  <si>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</si>
  <si>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</si>
  <si>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</si>
  <si>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</si>
  <si>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</si>
  <si>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</si>
  <si>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</si>
  <si>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</si>
  <si>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</si>
  <si>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</si>
  <si>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</si>
  <si>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</si>
  <si>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</si>
  <si>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</si>
  <si>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</si>
  <si>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</si>
  <si>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</si>
  <si>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</si>
  <si>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</si>
  <si>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</si>
  <si>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</si>
  <si>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</si>
  <si>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</si>
  <si>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</si>
  <si>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</si>
  <si>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</si>
  <si>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</si>
  <si>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</si>
  <si>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</si>
  <si>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</si>
  <si>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</si>
  <si>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</si>
  <si>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</si>
  <si>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</si>
  <si>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</si>
  <si>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</si>
  <si>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</si>
  <si>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</si>
  <si>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</si>
  <si>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</si>
  <si>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</si>
  <si>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</si>
  <si>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</si>
  <si>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</si>
  <si>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</si>
  <si>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</si>
  <si>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</si>
  <si>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</si>
  <si>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</si>
  <si>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</si>
  <si>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</si>
  <si>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</si>
  <si>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</si>
  <si>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</si>
  <si>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</si>
  <si>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</si>
  <si>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</si>
  <si>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</si>
  <si>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</si>
  <si>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</si>
  <si>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</si>
  <si>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</si>
  <si>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</si>
  <si>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</si>
  <si>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</si>
  <si>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</si>
  <si>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</si>
  <si>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</si>
  <si>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</si>
  <si>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</si>
  <si>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</si>
  <si>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</si>
  <si>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</si>
  <si>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</si>
  <si>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</si>
  <si>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</si>
  <si>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</si>
  <si>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</si>
  <si>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</si>
  <si>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</si>
  <si>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</si>
  <si>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</si>
  <si>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</si>
  <si>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</si>
  <si>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</si>
  <si>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</si>
  <si>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</si>
  <si>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</si>
  <si>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</si>
  <si>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</si>
  <si>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</si>
  <si>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</si>
  <si>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</si>
  <si>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</si>
  <si>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</si>
  <si>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</si>
  <si>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</si>
  <si>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</si>
  <si>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</si>
  <si>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</si>
  <si>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</si>
  <si>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</si>
  <si>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</si>
  <si>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</si>
  <si>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</si>
  <si>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</si>
  <si>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</si>
  <si>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</si>
  <si>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</si>
  <si>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</si>
  <si>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</si>
  <si>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</si>
  <si>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</si>
  <si>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</si>
  <si>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</si>
  <si>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</si>
  <si>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</si>
  <si>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</si>
  <si>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</si>
  <si>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</si>
  <si>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</si>
  <si>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</si>
  <si>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</si>
  <si>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</si>
  <si>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</si>
  <si>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</si>
  <si>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</si>
  <si>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</si>
  <si>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</si>
  <si>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</si>
  <si>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</si>
  <si>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</si>
  <si>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</si>
  <si>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</si>
  <si>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</si>
  <si>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</si>
  <si>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</si>
  <si>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</si>
  <si>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</si>
  <si>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</si>
  <si>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</si>
  <si>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</si>
  <si>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</si>
  <si>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</si>
  <si>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</si>
  <si>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</si>
  <si>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</si>
  <si>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</si>
  <si>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</si>
  <si>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</si>
  <si>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</si>
  <si>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</si>
  <si>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</si>
  <si>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</si>
  <si>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</si>
  <si>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</si>
  <si>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</si>
  <si>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</si>
  <si>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</si>
  <si>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</si>
  <si>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</si>
  <si>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</si>
  <si>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</si>
  <si>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</si>
  <si>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</si>
  <si>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</si>
  <si>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</si>
  <si>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</si>
  <si>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</si>
  <si>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</si>
  <si>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</si>
  <si>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</si>
  <si>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</si>
  <si>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</si>
  <si>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</si>
  <si>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</si>
  <si>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</si>
  <si>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</si>
  <si>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</si>
  <si>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</si>
  <si>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</si>
  <si>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</si>
  <si>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</si>
  <si>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</si>
  <si>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</si>
  <si>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</si>
  <si>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</si>
  <si>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</si>
  <si>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</si>
  <si>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</si>
  <si>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</si>
  <si>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</si>
  <si>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</si>
  <si>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</si>
  <si>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</si>
  <si>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</si>
  <si>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</si>
  <si>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</si>
  <si>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</si>
  <si>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</si>
  <si>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</si>
  <si>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</si>
  <si>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</si>
  <si>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</si>
  <si>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</si>
  <si>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</si>
  <si>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</si>
  <si>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</si>
  <si>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</si>
  <si>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</si>
  <si>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</si>
  <si>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</si>
  <si>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</si>
  <si>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</si>
  <si>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</si>
  <si>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</si>
  <si>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</si>
  <si>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</si>
  <si>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</si>
  <si>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</si>
  <si>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</si>
  <si>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</si>
  <si>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</si>
  <si>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</si>
  <si>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</si>
  <si>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</si>
  <si>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</si>
  <si>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</si>
  <si>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</si>
  <si>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</si>
  <si>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</si>
  <si>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</si>
  <si>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</si>
  <si>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</si>
  <si>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</si>
  <si>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</si>
  <si>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</si>
  <si>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</si>
  <si>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</si>
  <si>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</si>
  <si>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</si>
  <si>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</si>
  <si>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</si>
  <si>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</si>
  <si>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</si>
  <si>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</si>
  <si>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</si>
  <si>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</si>
  <si>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</si>
  <si>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</si>
  <si>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</si>
  <si>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</si>
  <si>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</si>
  <si>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</si>
  <si>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</si>
  <si>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</si>
  <si>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</si>
  <si>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</si>
  <si>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</si>
  <si>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</si>
  <si>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</si>
  <si>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</si>
  <si>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</si>
  <si>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</si>
  <si>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</si>
  <si>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</si>
  <si>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</si>
  <si>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</si>
  <si>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</si>
  <si>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</si>
  <si>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</si>
  <si>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</si>
  <si>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</si>
  <si>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</si>
  <si>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</si>
  <si>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</si>
  <si>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</si>
  <si>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</si>
  <si>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</si>
  <si>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</si>
  <si>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</si>
  <si>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</si>
  <si>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</si>
  <si>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</si>
  <si>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</si>
  <si>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</si>
  <si>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</si>
  <si>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</si>
  <si>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</si>
  <si>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</si>
  <si>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</si>
  <si>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</si>
  <si>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</si>
  <si>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</si>
  <si>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</si>
  <si>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</si>
  <si>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</si>
  <si>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</si>
  <si>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</si>
  <si>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</si>
  <si>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</si>
  <si>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</si>
  <si>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</si>
  <si>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</si>
  <si>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</si>
  <si>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</si>
  <si>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</si>
  <si>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</si>
  <si>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</si>
  <si>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</si>
  <si>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</si>
  <si>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</si>
  <si>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</si>
  <si>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</si>
  <si>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</si>
  <si>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</si>
  <si>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</si>
  <si>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</si>
  <si>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</si>
  <si>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</si>
  <si>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</si>
  <si>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</si>
  <si>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</si>
  <si>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</si>
  <si>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</si>
  <si>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</si>
  <si>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</si>
  <si>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</si>
  <si>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</si>
  <si>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</si>
  <si>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</si>
  <si>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</si>
  <si>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</si>
  <si>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</si>
  <si>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</si>
  <si>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</si>
  <si>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</si>
  <si>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</si>
  <si>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</si>
  <si>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</si>
  <si>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</si>
  <si>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</si>
  <si>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</si>
  <si>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</si>
  <si>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</si>
  <si>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</si>
  <si>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</si>
  <si>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</si>
  <si>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</si>
  <si>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</si>
  <si>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</si>
  <si>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</si>
  <si>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</si>
  <si>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</si>
  <si>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</si>
  <si>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</si>
  <si>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</si>
  <si>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</si>
  <si>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</si>
  <si>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</si>
  <si>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</si>
  <si>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</si>
  <si>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</si>
  <si>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</si>
  <si>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</si>
  <si>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</si>
  <si>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</si>
  <si>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</si>
  <si>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</si>
  <si>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</si>
  <si>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</si>
  <si>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</si>
  <si>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</si>
  <si>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</si>
  <si>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</si>
  <si>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</si>
  <si>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</si>
  <si>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</si>
  <si>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</si>
  <si>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</si>
  <si>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</si>
  <si>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</si>
  <si>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</si>
  <si>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</si>
  <si>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</si>
  <si>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</si>
  <si>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</si>
  <si>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</si>
  <si>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</si>
  <si>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</si>
  <si>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</si>
  <si>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</si>
  <si>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</si>
  <si>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</si>
  <si>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</si>
  <si>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</si>
  <si>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</si>
  <si>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</si>
  <si>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</si>
  <si>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</si>
  <si>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</si>
  <si>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</si>
  <si>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</si>
  <si>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</si>
  <si>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</si>
  <si>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</si>
  <si>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</si>
  <si>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</si>
  <si>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</si>
  <si>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</si>
  <si>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</si>
  <si>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</si>
  <si>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</si>
  <si>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</si>
  <si>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</si>
  <si>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</si>
  <si>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</si>
  <si>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</si>
  <si>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</si>
  <si>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</si>
  <si>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</si>
  <si>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</si>
  <si>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</si>
  <si>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</si>
  <si>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</si>
  <si>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</si>
  <si>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</si>
  <si>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</si>
  <si>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</si>
  <si>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</si>
  <si>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</si>
  <si>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</si>
  <si>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</si>
  <si>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</si>
  <si>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</si>
  <si>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</si>
  <si>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</si>
  <si>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</si>
  <si>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</si>
  <si>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</si>
  <si>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</si>
  <si>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</si>
  <si>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</si>
  <si>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</si>
  <si>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</si>
  <si>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</si>
  <si>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</si>
  <si>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</si>
  <si>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</si>
  <si>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</si>
  <si>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</si>
  <si>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</si>
  <si>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</si>
  <si>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</si>
  <si>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</si>
  <si>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</si>
  <si>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</si>
  <si>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</si>
  <si>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</si>
  <si>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</si>
  <si>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</si>
  <si>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</si>
  <si>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</si>
  <si>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</si>
  <si>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</si>
  <si>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</si>
  <si>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</si>
  <si>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</si>
  <si>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</si>
  <si>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</si>
  <si>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</si>
  <si>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</si>
  <si>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</si>
  <si>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</si>
  <si>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</si>
  <si>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</si>
  <si>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</si>
  <si>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</si>
  <si>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</si>
  <si>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</si>
  <si>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</si>
  <si>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</si>
  <si>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</si>
  <si>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</si>
  <si>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</si>
  <si>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</si>
  <si>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</si>
  <si>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</si>
  <si>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</si>
  <si>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</si>
  <si>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</si>
  <si>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</si>
  <si>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</si>
  <si>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</si>
  <si>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</si>
  <si>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</si>
  <si>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</si>
  <si>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</si>
  <si>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</si>
  <si>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</si>
  <si>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</si>
  <si>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</si>
  <si>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</si>
  <si>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</si>
  <si>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</si>
  <si>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</si>
  <si>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</si>
  <si>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</si>
  <si>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</si>
  <si>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</si>
  <si>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</si>
  <si>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</si>
  <si>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</si>
  <si>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</si>
  <si>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</si>
  <si>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</si>
  <si>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</si>
  <si>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</si>
  <si>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</si>
  <si>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</si>
  <si>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</si>
  <si>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</si>
  <si>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</si>
  <si>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</si>
  <si>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</si>
  <si>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</si>
  <si>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</si>
  <si>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</si>
  <si>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</si>
  <si>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</si>
  <si>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</si>
  <si>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</si>
  <si>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</si>
  <si>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</si>
  <si>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</si>
  <si>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</si>
  <si>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</si>
  <si>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</si>
  <si>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</si>
  <si>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</si>
  <si>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</si>
  <si>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</si>
  <si>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</si>
  <si>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</si>
  <si>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</si>
  <si>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</si>
  <si>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</si>
  <si>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</si>
  <si>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</si>
  <si>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</si>
  <si>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</si>
  <si>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</si>
  <si>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</si>
  <si>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</si>
  <si>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</si>
  <si>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</si>
  <si>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</si>
  <si>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</si>
  <si>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</si>
  <si>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</si>
  <si>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</si>
  <si>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</si>
  <si>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</si>
  <si>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</si>
  <si>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</si>
  <si>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</si>
  <si>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</si>
  <si>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</si>
  <si>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</si>
  <si>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</si>
  <si>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</si>
  <si>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</si>
  <si>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</si>
  <si>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</si>
  <si>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</si>
  <si>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</si>
  <si>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</si>
  <si>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</si>
  <si>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</si>
  <si>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</si>
  <si>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</si>
  <si>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</si>
  <si>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</si>
  <si>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</si>
  <si>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</si>
  <si>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</si>
  <si>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</si>
  <si>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</si>
  <si>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</si>
  <si>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</si>
  <si>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</si>
  <si>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</si>
  <si>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</si>
  <si>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</si>
  <si>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</si>
  <si>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</si>
  <si>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</si>
  <si>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</si>
  <si>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</si>
  <si>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</si>
  <si>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</si>
  <si>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</si>
  <si>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</si>
  <si>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</si>
  <si>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</si>
  <si>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</si>
  <si>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</si>
  <si>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</si>
  <si>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</si>
  <si>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</si>
  <si>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</si>
  <si>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</si>
  <si>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</si>
  <si>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</si>
  <si>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</si>
  <si>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</si>
  <si>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</si>
  <si>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</si>
  <si>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</si>
  <si>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</si>
  <si>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</si>
  <si>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</si>
  <si>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</si>
  <si>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</si>
  <si>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</si>
  <si>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</si>
  <si>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</si>
  <si>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</si>
  <si>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</si>
  <si>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</si>
  <si>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</si>
  <si>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</si>
  <si>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</si>
  <si>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</si>
  <si>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</si>
  <si>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</si>
  <si>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</si>
  <si>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</si>
  <si>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</si>
  <si>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</si>
  <si>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</si>
  <si>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</si>
  <si>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</si>
  <si>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</si>
  <si>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</si>
  <si>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</si>
  <si>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</si>
  <si>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</si>
  <si>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</si>
  <si>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</si>
  <si>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</si>
  <si>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</si>
  <si>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</si>
  <si>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</si>
  <si>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</si>
  <si>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</si>
  <si>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</si>
  <si>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</si>
  <si>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</si>
  <si>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</si>
  <si>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</si>
  <si>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</si>
  <si>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</si>
  <si>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</si>
  <si>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</si>
  <si>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</si>
  <si>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</si>
  <si>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</si>
  <si>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</si>
  <si>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</si>
  <si>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</si>
  <si>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</si>
  <si>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</si>
  <si>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</si>
  <si>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</si>
  <si>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</si>
  <si>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</si>
  <si>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</si>
  <si>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</si>
  <si>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</si>
  <si>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</si>
  <si>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</si>
  <si>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</si>
  <si>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</si>
  <si>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</si>
  <si>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</si>
  <si>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</si>
  <si>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</si>
  <si>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</si>
  <si>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</si>
  <si>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</si>
  <si>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</si>
  <si>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</si>
  <si>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</si>
  <si>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</si>
  <si>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</si>
  <si>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</si>
  <si>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</si>
  <si>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</si>
  <si>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</si>
  <si>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</si>
  <si>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</si>
  <si>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</si>
  <si>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</si>
  <si>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</si>
  <si>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</si>
  <si>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</si>
  <si>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</si>
  <si>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</si>
  <si>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</si>
  <si>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</si>
  <si>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</si>
  <si>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</si>
  <si>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</si>
  <si>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</si>
  <si>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</si>
  <si>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</si>
  <si>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</si>
  <si>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</si>
  <si>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</si>
  <si>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</si>
  <si>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</si>
  <si>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</si>
  <si>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</si>
  <si>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</si>
  <si>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</si>
  <si>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</si>
  <si>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</si>
  <si>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</si>
  <si>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</si>
  <si>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</si>
  <si>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</si>
  <si>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</si>
  <si>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</si>
  <si>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</si>
  <si>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</si>
  <si>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</si>
  <si>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</si>
  <si>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</si>
  <si>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</si>
  <si>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</si>
  <si>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</si>
  <si>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</si>
  <si>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</si>
  <si>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</si>
  <si>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</si>
  <si>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</si>
  <si>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</si>
  <si>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</si>
  <si>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</si>
  <si>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</si>
  <si>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</si>
  <si>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</si>
  <si>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</si>
  <si>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</si>
  <si>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</si>
  <si>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</si>
  <si>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</si>
  <si>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</si>
  <si>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</si>
  <si>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</si>
  <si>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</si>
  <si>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</si>
  <si>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</si>
  <si>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</si>
  <si>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</si>
  <si>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</si>
  <si>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</si>
  <si>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</si>
  <si>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</si>
  <si>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</si>
  <si>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</si>
  <si>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</si>
  <si>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</si>
  <si>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</si>
  <si>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</si>
  <si>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</si>
  <si>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</si>
  <si>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</si>
  <si>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</si>
  <si>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</si>
  <si>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</si>
  <si>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</si>
  <si>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</si>
  <si>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</si>
  <si>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</si>
  <si>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</si>
  <si>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</si>
  <si>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</si>
  <si>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</si>
  <si>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</si>
  <si>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</si>
  <si>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</si>
  <si>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</si>
  <si>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</si>
  <si>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</si>
  <si>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</si>
  <si>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</si>
  <si>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</si>
  <si>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</si>
  <si>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</si>
  <si>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</si>
  <si>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</si>
  <si>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</si>
  <si>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</si>
  <si>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</si>
  <si>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</si>
  <si>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</si>
  <si>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</si>
  <si>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</si>
  <si>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</si>
  <si>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</si>
  <si>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</si>
  <si>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</si>
  <si>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</si>
  <si>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</si>
  <si>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</si>
  <si>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</si>
  <si>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</si>
  <si>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</si>
  <si>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</si>
  <si>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</si>
  <si>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</si>
  <si>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</si>
  <si>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</si>
  <si>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</si>
  <si>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</si>
  <si>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</si>
  <si>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</si>
  <si>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</si>
  <si>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</si>
  <si>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</si>
  <si>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</si>
  <si>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</si>
  <si>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</si>
  <si>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</si>
  <si>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</si>
  <si>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</si>
  <si>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</si>
  <si>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</si>
  <si>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</si>
  <si>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</si>
  <si>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</si>
  <si>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</si>
  <si>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</si>
  <si>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</si>
  <si>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</si>
  <si>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</si>
  <si>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</si>
  <si>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</si>
  <si>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</si>
  <si>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</si>
  <si>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</si>
  <si>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</si>
  <si>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</si>
  <si>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</si>
  <si>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</si>
  <si>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</si>
  <si>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</si>
  <si>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</si>
  <si>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</si>
  <si>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</si>
  <si>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</si>
  <si>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</si>
  <si>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</si>
  <si>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</si>
  <si>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</si>
  <si>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</si>
  <si>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</si>
  <si>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</si>
  <si>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</si>
  <si>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</si>
  <si>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</si>
  <si>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</si>
  <si>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</si>
  <si>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</si>
  <si>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</si>
  <si>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</si>
  <si>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</si>
  <si>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</si>
  <si>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</si>
  <si>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</si>
  <si>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</si>
  <si>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</si>
  <si>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</si>
  <si>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</si>
  <si>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</si>
  <si>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</si>
  <si>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</si>
  <si>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</si>
  <si>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</si>
  <si>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</si>
  <si>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</si>
  <si>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</si>
  <si>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</si>
  <si>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</si>
  <si>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</si>
  <si>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</si>
  <si>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</si>
  <si>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</si>
  <si>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</si>
  <si>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</si>
  <si>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</si>
  <si>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</si>
  <si>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</si>
  <si>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</si>
  <si>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</si>
  <si>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</si>
  <si>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</si>
  <si>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</si>
  <si>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</si>
  <si>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</si>
  <si>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</si>
  <si>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</si>
  <si>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</si>
  <si>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</si>
  <si>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</si>
  <si>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</si>
  <si>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</si>
  <si>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</si>
  <si>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</si>
  <si>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</si>
  <si>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</si>
  <si>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</si>
  <si>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</si>
  <si>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</si>
  <si>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</si>
  <si>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</si>
  <si>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</si>
  <si>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</si>
  <si>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</si>
  <si>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</si>
  <si>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</si>
  <si>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</si>
  <si>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</si>
  <si>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</si>
  <si>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</si>
  <si>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</si>
  <si>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</si>
  <si>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</si>
  <si>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</si>
  <si>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</si>
  <si>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</si>
  <si>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</si>
  <si>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</si>
  <si>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</si>
  <si>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</si>
  <si>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</si>
  <si>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</si>
  <si>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</si>
  <si>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</si>
  <si>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</si>
  <si>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</si>
  <si>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</si>
  <si>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</si>
  <si>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</si>
  <si>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</si>
  <si>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</si>
  <si>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</si>
  <si>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</si>
  <si>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</si>
  <si>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</si>
  <si>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</si>
  <si>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</si>
  <si>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</si>
  <si>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</si>
  <si>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</si>
  <si>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</si>
  <si>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</si>
  <si>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</si>
  <si>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</si>
  <si>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</si>
  <si>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</si>
  <si>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</si>
  <si>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</si>
  <si>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</si>
  <si>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</si>
  <si>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</si>
  <si>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</si>
  <si>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</si>
  <si>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</si>
  <si>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</si>
  <si>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</si>
  <si>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</si>
  <si>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</si>
  <si>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</si>
  <si>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</si>
  <si>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</si>
  <si>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</si>
  <si>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</si>
  <si>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</si>
  <si>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</si>
  <si>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</si>
  <si>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</si>
  <si>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</si>
  <si>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</si>
  <si>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</si>
  <si>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</si>
  <si>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</si>
  <si>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</si>
  <si>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</si>
  <si>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</si>
  <si>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</si>
  <si>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</si>
  <si>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</si>
  <si>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</si>
  <si>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</si>
  <si>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</si>
  <si>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</si>
  <si>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</si>
  <si>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</si>
  <si>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</si>
  <si>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</si>
  <si>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</si>
  <si>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</si>
  <si>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</si>
  <si>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</si>
  <si>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</si>
  <si>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</si>
  <si>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</si>
  <si>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</si>
  <si>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</si>
  <si>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</si>
  <si>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</si>
  <si>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</si>
  <si>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</si>
  <si>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</si>
  <si>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</si>
  <si>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</si>
  <si>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</si>
  <si>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</si>
  <si>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</si>
  <si>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</si>
  <si>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</si>
  <si>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</si>
  <si>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</si>
  <si>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</si>
  <si>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</si>
  <si>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</si>
  <si>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</si>
  <si>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</si>
  <si>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</si>
  <si>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</si>
  <si>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</si>
  <si>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</si>
  <si>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</si>
  <si>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</si>
  <si>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</si>
  <si>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</si>
  <si>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</si>
  <si>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</si>
  <si>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</si>
  <si>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</si>
  <si>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</si>
  <si>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</si>
  <si>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</si>
  <si>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</si>
  <si>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</si>
  <si>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</si>
  <si>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</si>
  <si>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</si>
  <si>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</si>
  <si>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</si>
  <si>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</si>
  <si>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</si>
  <si>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</si>
  <si>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</si>
  <si>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</si>
  <si>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</si>
  <si>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</si>
  <si>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</si>
  <si>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</si>
  <si>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</si>
  <si>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</si>
  <si>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</si>
  <si>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</si>
  <si>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</si>
  <si>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</si>
  <si>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</si>
  <si>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</si>
  <si>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</si>
  <si>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</si>
  <si>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</si>
  <si>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</si>
  <si>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</si>
  <si>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</si>
  <si>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</si>
  <si>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</si>
  <si>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</si>
  <si>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</si>
  <si>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</si>
  <si>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</si>
  <si>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</si>
  <si>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</si>
  <si>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</si>
  <si>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</si>
  <si>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</si>
  <si>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</si>
  <si>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</si>
  <si>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</si>
  <si>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</si>
  <si>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</si>
  <si>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</si>
  <si>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</si>
  <si>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</si>
  <si>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</si>
  <si>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</si>
  <si>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</si>
  <si>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</si>
  <si>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</si>
  <si>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</si>
  <si>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</si>
  <si>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</si>
  <si>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</si>
  <si>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</si>
  <si>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</si>
  <si>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</si>
  <si>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</si>
  <si>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</si>
  <si>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</si>
  <si>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</si>
  <si>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</si>
  <si>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</si>
  <si>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</si>
  <si>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</si>
  <si>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</si>
  <si>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</si>
  <si>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</si>
  <si>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</si>
  <si>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</si>
  <si>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</si>
  <si>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</si>
  <si>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</si>
  <si>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</si>
  <si>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</si>
  <si>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</si>
  <si>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</si>
  <si>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</si>
  <si>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</si>
  <si>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</si>
  <si>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</si>
  <si>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</si>
  <si>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</si>
  <si>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</si>
  <si>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</si>
  <si>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</si>
  <si>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</si>
  <si>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</si>
  <si>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</si>
  <si>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</si>
  <si>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</si>
  <si>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</si>
  <si>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</si>
  <si>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</si>
  <si>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</si>
  <si>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</si>
  <si>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</si>
  <si>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</si>
  <si>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</si>
  <si>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</si>
  <si>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</si>
  <si>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</si>
  <si>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</si>
  <si>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</si>
  <si>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</si>
  <si>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</si>
  <si>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</si>
  <si>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</si>
  <si>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</si>
  <si>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</si>
  <si>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</si>
  <si>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</si>
  <si>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</si>
  <si>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</si>
  <si>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</si>
  <si>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</si>
  <si>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</si>
  <si>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</si>
  <si>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</si>
  <si>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</si>
  <si>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</si>
  <si>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</si>
  <si>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</si>
  <si>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</si>
  <si>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</si>
  <si>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</si>
  <si>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</si>
  <si>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</si>
  <si>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</si>
  <si>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</si>
  <si>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</si>
  <si>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</si>
  <si>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</si>
  <si>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</si>
  <si>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</si>
  <si>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</si>
  <si>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</si>
  <si>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</si>
  <si>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</si>
  <si>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</si>
  <si>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</si>
  <si>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</si>
  <si>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</si>
  <si>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</si>
  <si>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</si>
  <si>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</si>
  <si>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</si>
  <si>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</si>
  <si>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</si>
  <si>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</si>
  <si>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</si>
  <si>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</si>
  <si>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</si>
  <si>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</si>
  <si>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</si>
  <si>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</si>
  <si>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</si>
  <si>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</si>
  <si>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</si>
  <si>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</si>
  <si>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</si>
  <si>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</si>
  <si>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</si>
  <si>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</si>
  <si>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</si>
  <si>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</si>
  <si>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</si>
  <si>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</si>
  <si>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</si>
  <si>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</si>
  <si>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</si>
  <si>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</si>
  <si>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</si>
  <si>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</si>
  <si>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</si>
  <si>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</si>
  <si>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</si>
  <si>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</si>
  <si>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</si>
  <si>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</si>
  <si>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</si>
  <si>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</si>
  <si>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</si>
  <si>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</si>
  <si>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</si>
  <si>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</si>
  <si>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</si>
  <si>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</si>
  <si>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</si>
  <si>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</si>
  <si>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</si>
  <si>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</si>
  <si>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</si>
  <si>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</si>
  <si>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</si>
  <si>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</si>
  <si>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</si>
  <si>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</si>
  <si>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</si>
  <si>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</si>
  <si>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</si>
  <si>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</si>
  <si>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</si>
  <si>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</si>
  <si>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</si>
  <si>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</si>
  <si>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</si>
  <si>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</si>
  <si>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</si>
  <si>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</si>
  <si>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</si>
  <si>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</si>
  <si>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</si>
  <si>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</si>
  <si>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</si>
  <si>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</si>
  <si>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</si>
  <si>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</si>
  <si>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</si>
  <si>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</si>
  <si>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</si>
  <si>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</si>
  <si>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</si>
  <si>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</si>
  <si>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</si>
  <si>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</si>
  <si>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</si>
  <si>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</si>
  <si>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</si>
  <si>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</si>
  <si>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</si>
  <si>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</si>
  <si>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</si>
  <si>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</si>
  <si>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</si>
  <si>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</si>
  <si>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</si>
  <si>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</si>
  <si>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</si>
  <si>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</si>
  <si>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</si>
  <si>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</si>
  <si>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</si>
  <si>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</si>
  <si>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</si>
  <si>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</si>
  <si>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</si>
  <si>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</si>
  <si>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</si>
  <si>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</si>
  <si>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</si>
  <si>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</si>
  <si>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</si>
  <si>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</si>
  <si>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</si>
  <si>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</si>
  <si>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</si>
  <si>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</si>
  <si>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</si>
  <si>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</si>
  <si>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</si>
  <si>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</si>
  <si>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</si>
  <si>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</si>
  <si>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</si>
  <si>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</si>
  <si>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</si>
  <si>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</si>
  <si>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</si>
  <si>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</si>
  <si>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</si>
  <si>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</si>
  <si>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</si>
  <si>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</si>
  <si>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</si>
  <si>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</si>
  <si>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</si>
  <si>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</si>
  <si>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</si>
  <si>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</si>
  <si>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</si>
  <si>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</si>
  <si>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</si>
  <si>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</si>
  <si>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</si>
  <si>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</si>
  <si>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</si>
  <si>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</si>
  <si>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</si>
  <si>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</si>
  <si>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</si>
  <si>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</si>
  <si>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</si>
  <si>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</si>
  <si>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</si>
  <si>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</si>
  <si>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</si>
  <si>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</si>
  <si>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</si>
  <si>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</si>
  <si>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</si>
  <si>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</si>
  <si>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</si>
  <si>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</si>
  <si>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</si>
  <si>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</si>
  <si>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</si>
  <si>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</si>
  <si>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</si>
  <si>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</si>
  <si>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</si>
  <si>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</si>
  <si>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</si>
  <si>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</si>
  <si>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</si>
  <si>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</si>
  <si>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</si>
  <si>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</si>
  <si>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</si>
  <si>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</si>
  <si>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</si>
  <si>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</si>
  <si>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</si>
  <si>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</si>
  <si>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</si>
  <si>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</si>
  <si>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</si>
  <si>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</si>
  <si>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</si>
  <si>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</si>
  <si>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</si>
  <si>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</si>
  <si>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</si>
  <si>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</si>
  <si>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</si>
  <si>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</si>
  <si>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</si>
  <si>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</si>
  <si>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</si>
  <si>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</si>
  <si>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</si>
  <si>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</si>
  <si>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</si>
  <si>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</si>
  <si>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</si>
  <si>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</si>
  <si>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</si>
  <si>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</si>
  <si>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</si>
  <si>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</si>
  <si>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</si>
  <si>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</si>
  <si>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</si>
  <si>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</si>
  <si>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</si>
  <si>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</si>
  <si>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</si>
  <si>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</si>
  <si>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</si>
  <si>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</si>
  <si>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</si>
  <si>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</si>
  <si>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</si>
  <si>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</si>
  <si>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</si>
  <si>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</si>
  <si>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</si>
  <si>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</si>
  <si>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</si>
  <si>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</si>
  <si>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</si>
  <si>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</si>
  <si>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</si>
  <si>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</si>
  <si>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</si>
  <si>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</si>
  <si>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</si>
  <si>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</si>
  <si>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</si>
  <si>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</si>
  <si>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</si>
  <si>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</si>
  <si>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</si>
  <si>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</si>
  <si>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</si>
  <si>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</si>
  <si>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</si>
  <si>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</si>
  <si>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</si>
  <si>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</si>
  <si>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</si>
  <si>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</si>
  <si>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</si>
  <si>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</si>
  <si>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</si>
  <si>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</si>
  <si>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</si>
  <si>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</si>
  <si>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</si>
  <si>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</si>
  <si>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</si>
  <si>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</si>
  <si>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</si>
  <si>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</si>
  <si>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</si>
  <si>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</si>
  <si>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</si>
  <si>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</si>
  <si>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</si>
  <si>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</si>
  <si>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</si>
  <si>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</si>
  <si>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</si>
  <si>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</si>
  <si>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</si>
  <si>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</si>
  <si>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</si>
  <si>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</si>
  <si>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</si>
  <si>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</si>
  <si>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</si>
  <si>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</si>
  <si>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</si>
  <si>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</si>
  <si>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</si>
  <si>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</si>
  <si>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</si>
  <si>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</si>
  <si>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</si>
  <si>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</si>
  <si>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</si>
  <si>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</si>
  <si>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</si>
  <si>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</si>
  <si>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</si>
  <si>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</si>
  <si>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</si>
  <si>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</si>
  <si>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</si>
  <si>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</si>
  <si>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</si>
  <si>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</si>
  <si>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</si>
  <si>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</si>
  <si>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</si>
  <si>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</si>
  <si>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</si>
  <si>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</si>
  <si>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</si>
  <si>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</si>
  <si>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</si>
  <si>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</si>
  <si>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</si>
  <si>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</si>
  <si>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</si>
  <si>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</si>
  <si>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</si>
  <si>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</si>
  <si>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</si>
  <si>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</si>
  <si>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</si>
  <si>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</si>
  <si>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</si>
  <si>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</si>
  <si>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</si>
  <si>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</si>
  <si>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</si>
  <si>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</si>
  <si>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</si>
  <si>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</si>
  <si>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</si>
  <si>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</si>
  <si>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</si>
  <si>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</si>
  <si>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</si>
  <si>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</si>
  <si>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</si>
  <si>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</si>
  <si>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</si>
  <si>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</si>
  <si>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</si>
  <si>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</si>
  <si>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</si>
  <si>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</si>
  <si>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</si>
  <si>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</si>
  <si>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</si>
  <si>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</si>
  <si>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</si>
  <si>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</si>
  <si>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</si>
  <si>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</si>
  <si>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</si>
  <si>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</si>
  <si>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</si>
  <si>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</si>
  <si>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</si>
  <si>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</si>
  <si>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</si>
  <si>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</si>
  <si>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</si>
  <si>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</si>
  <si>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</si>
  <si>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</si>
  <si>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</si>
  <si>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</si>
  <si>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</si>
  <si>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</si>
  <si>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</si>
  <si>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</si>
  <si>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</si>
  <si>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</si>
  <si>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</si>
  <si>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</si>
  <si>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</si>
  <si>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</si>
  <si>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</si>
  <si>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</si>
  <si>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</si>
  <si>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</si>
  <si>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</si>
  <si>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</si>
  <si>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</si>
  <si>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</si>
  <si>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</si>
  <si>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</si>
  <si>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</si>
  <si>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</si>
  <si>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</si>
  <si>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</si>
  <si>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</si>
  <si>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</si>
  <si>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</si>
  <si>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</si>
  <si>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</si>
  <si>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</si>
  <si>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</si>
  <si>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</si>
  <si>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</si>
  <si>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</si>
  <si>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</si>
  <si>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</si>
  <si>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</si>
  <si>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</si>
  <si>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</si>
  <si>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</si>
  <si>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</si>
  <si>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</si>
  <si>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</si>
  <si>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</si>
  <si>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</si>
  <si>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</si>
  <si>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</si>
  <si>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</si>
  <si>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</si>
  <si>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</si>
  <si>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</si>
  <si>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</si>
  <si>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</si>
  <si>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</si>
  <si>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</si>
  <si>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</si>
  <si>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</si>
  <si>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</si>
  <si>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</si>
  <si>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</si>
  <si>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</si>
  <si>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</si>
  <si>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</si>
  <si>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</si>
  <si>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</si>
  <si>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</si>
  <si>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</si>
  <si>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</si>
  <si>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</si>
  <si>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</si>
  <si>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</si>
  <si>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</si>
  <si>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</si>
  <si>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</si>
  <si>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</si>
  <si>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</si>
  <si>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</si>
  <si>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</si>
  <si>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</si>
  <si>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</si>
  <si>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</si>
  <si>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</si>
  <si>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</si>
  <si>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</si>
  <si>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</si>
  <si>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</si>
  <si>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</si>
  <si>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</si>
  <si>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</si>
  <si>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</si>
  <si>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</si>
  <si>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</si>
  <si>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</si>
  <si>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</si>
  <si>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</si>
  <si>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</si>
  <si>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</si>
  <si>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</si>
  <si>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</si>
  <si>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</si>
  <si>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</si>
  <si>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</si>
  <si>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</si>
  <si>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</si>
  <si>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</si>
  <si>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</si>
  <si>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</si>
  <si>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</si>
  <si>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</si>
  <si>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</si>
  <si>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</si>
  <si>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</si>
  <si>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</si>
  <si>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</si>
  <si>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</si>
  <si>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</si>
  <si>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</si>
  <si>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</si>
  <si>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</si>
  <si>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</si>
  <si>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</si>
  <si>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</si>
  <si>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</si>
  <si>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</si>
  <si>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</si>
  <si>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</si>
  <si>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</si>
  <si>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</si>
  <si>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</si>
  <si>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</si>
  <si>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</si>
  <si>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</si>
  <si>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</si>
  <si>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</si>
  <si>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</si>
  <si>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</si>
  <si>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</si>
  <si>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</si>
  <si>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</si>
  <si>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</si>
  <si>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</si>
  <si>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</si>
  <si>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</si>
  <si>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</si>
  <si>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</si>
  <si>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</si>
  <si>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</si>
  <si>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</si>
  <si>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</si>
  <si>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</si>
  <si>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</si>
  <si>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</si>
  <si>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</si>
  <si>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</si>
  <si>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</si>
  <si>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</si>
  <si>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</si>
  <si>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</si>
  <si>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</si>
  <si>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</si>
  <si>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</si>
  <si>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</si>
  <si>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</si>
  <si>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</si>
  <si>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</si>
  <si>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</si>
  <si>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</si>
  <si>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</si>
  <si>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</si>
  <si>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</si>
  <si>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</si>
  <si>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</si>
  <si>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</si>
  <si>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</si>
  <si>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</si>
  <si>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</si>
  <si>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</si>
  <si>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</si>
  <si>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</si>
  <si>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</si>
  <si>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</si>
  <si>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</si>
  <si>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</si>
  <si>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</si>
  <si>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</si>
  <si>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</si>
  <si>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</si>
  <si>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</si>
  <si>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</si>
  <si>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</si>
  <si>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</si>
  <si>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</si>
  <si>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</si>
  <si>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</si>
  <si>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</si>
  <si>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</si>
  <si>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</si>
  <si>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</si>
  <si>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</si>
  <si>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</si>
  <si>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</si>
  <si>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</si>
  <si>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</si>
  <si>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</si>
  <si>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</si>
  <si>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</si>
  <si>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</si>
  <si>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</si>
  <si>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</si>
  <si>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</si>
  <si>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</si>
  <si>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</si>
  <si>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</si>
  <si>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</si>
  <si>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</si>
  <si>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</si>
  <si>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</si>
  <si>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</si>
  <si>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</si>
  <si>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</si>
  <si>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</si>
  <si>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</si>
  <si>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</si>
  <si>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</si>
  <si>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</si>
  <si>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</si>
  <si>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</si>
  <si>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</si>
  <si>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</si>
  <si>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</si>
  <si>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</si>
  <si>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</si>
  <si>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</si>
  <si>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</si>
  <si>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</si>
  <si>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</si>
  <si>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</si>
  <si>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</si>
  <si>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</si>
  <si>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</si>
  <si>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</si>
  <si>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</si>
  <si>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</si>
  <si>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</si>
  <si>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</si>
  <si>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</si>
  <si>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</si>
  <si>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</si>
  <si>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</si>
  <si>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</si>
  <si>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</si>
  <si>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</si>
  <si>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</si>
  <si>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</si>
  <si>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</si>
  <si>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</si>
  <si>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</si>
  <si>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</si>
  <si>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</si>
  <si>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</si>
  <si>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</si>
  <si>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</si>
  <si>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</si>
  <si>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</si>
  <si>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</si>
  <si>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</si>
  <si>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</si>
  <si>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</si>
  <si>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</si>
  <si>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</si>
  <si>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</si>
  <si>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</si>
  <si>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</si>
  <si>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</si>
  <si>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</si>
  <si>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</si>
  <si>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</si>
  <si>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</si>
  <si>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</si>
  <si>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</si>
  <si>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</si>
  <si>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</si>
  <si>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</si>
  <si>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</si>
  <si>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</si>
  <si>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</si>
  <si>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</si>
  <si>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</si>
  <si>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</si>
  <si>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</si>
  <si>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</si>
  <si>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</si>
  <si>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</si>
  <si>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</si>
  <si>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</si>
  <si>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</si>
  <si>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</si>
  <si>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</si>
  <si>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</si>
  <si>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</si>
  <si>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</si>
  <si>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</si>
  <si>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</si>
  <si>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</si>
  <si>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</si>
  <si>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</si>
  <si>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</si>
  <si>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</si>
  <si>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</si>
  <si>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</si>
  <si>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</si>
  <si>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</si>
  <si>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</si>
  <si>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</si>
  <si>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</si>
  <si>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</si>
  <si>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</si>
  <si>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</si>
  <si>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</si>
  <si>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</si>
  <si>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</si>
  <si>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</si>
  <si>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</si>
  <si>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</si>
  <si>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</si>
  <si>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</si>
  <si>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</si>
  <si>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</si>
  <si>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</si>
  <si>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</si>
  <si>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</si>
  <si>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</si>
  <si>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</si>
  <si>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</si>
  <si>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</si>
  <si>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</si>
  <si>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</si>
  <si>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</si>
  <si>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</si>
  <si>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</si>
  <si>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</si>
  <si>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</si>
  <si>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</si>
  <si>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</si>
  <si>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</si>
  <si>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</si>
  <si>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</si>
  <si>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</si>
  <si>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</si>
  <si>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</si>
  <si>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</si>
  <si>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</si>
  <si>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</si>
  <si>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</si>
  <si>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</si>
  <si>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</si>
  <si>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</si>
  <si>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</si>
  <si>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</si>
  <si>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</si>
  <si>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</si>
  <si>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</si>
  <si>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</si>
  <si>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</si>
  <si>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</si>
  <si>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</si>
  <si>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</si>
  <si>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</si>
  <si>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</si>
  <si>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</si>
  <si>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</si>
  <si>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</si>
  <si>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</si>
  <si>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</si>
  <si>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</si>
  <si>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</si>
  <si>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</si>
  <si>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</si>
  <si>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</si>
  <si>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</si>
  <si>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</si>
  <si>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</si>
  <si>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</si>
  <si>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</si>
  <si>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</si>
  <si>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</si>
  <si>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</si>
  <si>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</si>
  <si>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</si>
  <si>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</si>
  <si>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</si>
  <si>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</si>
  <si>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</si>
  <si>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</si>
  <si>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</si>
  <si>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</si>
  <si>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</si>
  <si>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</si>
  <si>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</si>
  <si>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</si>
  <si>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</si>
  <si>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</si>
  <si>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</si>
  <si>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</si>
  <si>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</si>
  <si>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</si>
  <si>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</si>
  <si>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</si>
  <si>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</si>
  <si>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</si>
  <si>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</si>
  <si>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</si>
  <si>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</si>
  <si>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</si>
  <si>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</si>
  <si>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</si>
  <si>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</si>
  <si>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</si>
  <si>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</si>
  <si>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</si>
  <si>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</si>
  <si>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</si>
  <si>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</si>
  <si>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</si>
  <si>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</si>
  <si>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</si>
  <si>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</si>
  <si>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</si>
  <si>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</si>
  <si>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</si>
  <si>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</si>
  <si>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</si>
  <si>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</si>
  <si>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</si>
  <si>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</si>
  <si>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</si>
  <si>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</si>
  <si>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</si>
  <si>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</si>
  <si>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</si>
  <si>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</si>
  <si>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</si>
  <si>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</si>
  <si>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</si>
  <si>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</si>
  <si>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</si>
  <si>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</si>
  <si>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</si>
  <si>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</si>
  <si>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</si>
  <si>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</si>
  <si>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</si>
  <si>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</si>
  <si>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</si>
  <si>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</si>
  <si>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</si>
  <si>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</si>
  <si>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</si>
  <si>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</si>
  <si>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</si>
  <si>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</si>
  <si>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</si>
  <si>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</si>
  <si>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</si>
  <si>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</si>
  <si>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</si>
  <si>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</si>
  <si>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</si>
  <si>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</si>
  <si>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</si>
  <si>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</si>
  <si>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</si>
  <si>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</si>
  <si>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</si>
  <si>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</si>
  <si>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</si>
  <si>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</si>
  <si>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</si>
  <si>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</si>
  <si>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</si>
  <si>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</si>
  <si>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</si>
  <si>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</si>
  <si>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</si>
  <si>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</si>
  <si>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</si>
  <si>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</si>
  <si>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</si>
  <si>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</si>
  <si>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</si>
  <si>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</si>
  <si>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</si>
  <si>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</si>
  <si>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</si>
  <si>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</si>
  <si>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</si>
  <si>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</si>
  <si>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</si>
  <si>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</si>
  <si>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</si>
  <si>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</si>
  <si>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</si>
  <si>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</si>
  <si>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</si>
  <si>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</si>
  <si>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</si>
  <si>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</si>
  <si>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</si>
  <si>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</si>
  <si>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</si>
  <si>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</si>
  <si>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</si>
  <si>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</si>
  <si>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</si>
  <si>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</si>
  <si>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</si>
  <si>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</si>
  <si>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</si>
  <si>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</si>
  <si>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</si>
  <si>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</si>
  <si>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</si>
  <si>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</si>
  <si>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</si>
  <si>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</si>
  <si>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</si>
  <si>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</si>
  <si>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</si>
  <si>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</si>
  <si>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</si>
  <si>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</si>
  <si>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</si>
  <si>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</si>
  <si>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</si>
  <si>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</si>
  <si>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</si>
  <si>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</si>
  <si>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</si>
  <si>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</si>
  <si>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</si>
  <si>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</si>
  <si>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</si>
  <si>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</si>
  <si>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</si>
  <si>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</si>
  <si>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</si>
  <si>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</si>
  <si>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</si>
  <si>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</si>
  <si>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</si>
  <si>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</si>
  <si>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</si>
  <si>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</si>
  <si>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</si>
  <si>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</si>
  <si>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</si>
  <si>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</si>
  <si>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</si>
  <si>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</si>
  <si>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</si>
  <si>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</si>
  <si>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</si>
  <si>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</si>
  <si>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</si>
  <si>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</si>
  <si>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</si>
  <si>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</si>
  <si>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</si>
  <si>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</si>
  <si>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</si>
  <si>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</si>
  <si>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</si>
  <si>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</si>
  <si>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</si>
  <si>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</si>
  <si>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</si>
  <si>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</si>
  <si>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</si>
  <si>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</si>
  <si>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</si>
  <si>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</si>
  <si>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</si>
  <si>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</si>
  <si>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</si>
  <si>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</si>
  <si>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</si>
  <si>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</si>
  <si>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</si>
  <si>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</si>
  <si>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</si>
  <si>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</si>
  <si>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</si>
  <si>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</si>
  <si>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</si>
  <si>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</si>
  <si>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</si>
  <si>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</si>
  <si>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</si>
  <si>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</si>
  <si>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</si>
  <si>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</si>
  <si>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</si>
  <si>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</si>
  <si>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</si>
  <si>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</si>
  <si>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</si>
  <si>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</si>
  <si>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</si>
  <si>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</si>
  <si>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</si>
  <si>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</si>
  <si>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</si>
  <si>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</si>
  <si>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</si>
  <si>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</si>
  <si>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</si>
  <si>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</si>
  <si>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</si>
  <si>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</si>
  <si>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</si>
  <si>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</si>
  <si>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</si>
  <si>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</si>
  <si>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</si>
  <si>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</si>
  <si>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</si>
  <si>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</si>
  <si>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</si>
  <si>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</si>
  <si>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</si>
  <si>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</si>
  <si>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</si>
  <si>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</si>
  <si>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</si>
  <si>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</si>
  <si>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</si>
  <si>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</si>
  <si>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</si>
  <si>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</si>
  <si>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</si>
  <si>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</si>
  <si>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</si>
  <si>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</si>
  <si>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</si>
  <si>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</si>
  <si>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</si>
  <si>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</si>
  <si>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</si>
  <si>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</si>
  <si>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</si>
  <si>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</si>
  <si>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</si>
  <si>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</si>
  <si>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</si>
  <si>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</si>
  <si>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</si>
  <si>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</si>
  <si>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</si>
  <si>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</si>
  <si>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</si>
  <si>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</si>
  <si>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</si>
  <si>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</si>
  <si>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</si>
  <si>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</si>
  <si>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</si>
  <si>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</si>
  <si>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</si>
  <si>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</si>
  <si>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</si>
  <si>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</si>
  <si>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</si>
  <si>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</si>
  <si>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</si>
  <si>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</si>
  <si>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</si>
  <si>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</si>
  <si>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</si>
  <si>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</si>
  <si>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</si>
  <si>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</si>
  <si>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</si>
  <si>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</si>
  <si>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</si>
  <si>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</si>
  <si>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</si>
  <si>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</si>
  <si>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</si>
  <si>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</si>
  <si>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</si>
  <si>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</si>
  <si>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</si>
  <si>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</si>
  <si>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</si>
  <si>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</si>
  <si>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</si>
  <si>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</si>
  <si>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</si>
  <si>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</si>
  <si>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</si>
  <si>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</si>
  <si>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</si>
  <si>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</si>
  <si>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</si>
  <si>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</si>
  <si>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</si>
  <si>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</si>
  <si>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</si>
  <si>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</si>
  <si>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</si>
  <si>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</si>
  <si>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</si>
  <si>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</si>
  <si>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</si>
  <si>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</si>
  <si>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</si>
  <si>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</si>
  <si>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</si>
  <si>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</si>
  <si>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</si>
  <si>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</si>
  <si>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</si>
  <si>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</si>
  <si>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</si>
  <si>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</si>
  <si>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</si>
  <si>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</si>
  <si>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</si>
  <si>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</si>
  <si>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</si>
  <si>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</si>
  <si>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</si>
  <si>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</si>
  <si>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</si>
  <si>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</si>
  <si>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</si>
  <si>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</si>
  <si>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</si>
  <si>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</si>
  <si>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</si>
  <si>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</si>
  <si>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</si>
  <si>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</si>
  <si>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</si>
  <si>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</si>
  <si>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</si>
  <si>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</si>
  <si>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</si>
  <si>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</si>
  <si>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</si>
  <si>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</si>
  <si>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</si>
  <si>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</si>
  <si>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</si>
  <si>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</si>
  <si>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</si>
  <si>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</si>
  <si>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</si>
  <si>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</si>
  <si>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</si>
  <si>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</si>
  <si>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</si>
  <si>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</si>
  <si>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</si>
  <si>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</si>
  <si>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</si>
  <si>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</si>
  <si>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</si>
  <si>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</si>
  <si>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</si>
  <si>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</si>
  <si>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</si>
  <si>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</si>
  <si>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</si>
  <si>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</si>
  <si>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</si>
  <si>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</si>
  <si>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</si>
  <si>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</si>
  <si>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</si>
  <si>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</si>
  <si>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</si>
  <si>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</si>
  <si>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</si>
  <si>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</si>
  <si>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</si>
  <si>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</si>
  <si>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</si>
  <si>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</si>
  <si>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</si>
  <si>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</si>
  <si>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</si>
  <si>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</si>
  <si>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</si>
  <si>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</si>
  <si>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</si>
  <si>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</si>
  <si>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</si>
  <si>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</si>
  <si>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</si>
  <si>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</si>
  <si>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</si>
  <si>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</si>
  <si>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</si>
  <si>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</si>
  <si>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</si>
  <si>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</si>
  <si>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</si>
  <si>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</si>
  <si>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</si>
  <si>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</si>
  <si>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</si>
  <si>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</si>
  <si>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</si>
  <si>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</si>
  <si>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</si>
  <si>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</si>
  <si>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</si>
  <si>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</si>
  <si>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</si>
  <si>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</si>
  <si>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</si>
  <si>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</si>
  <si>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</si>
  <si>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</si>
  <si>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</si>
  <si>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</si>
  <si>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</si>
  <si>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</si>
  <si>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</si>
  <si>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</si>
  <si>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</si>
  <si>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</si>
  <si>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</si>
  <si>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</si>
  <si>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</si>
  <si>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</si>
  <si>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</si>
  <si>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</si>
  <si>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</si>
  <si>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</si>
  <si>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</si>
  <si>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</si>
  <si>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</si>
  <si>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</si>
  <si>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</si>
  <si>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</si>
  <si>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</si>
  <si>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</si>
  <si>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</si>
  <si>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</si>
  <si>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</si>
  <si>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</si>
  <si>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</si>
  <si>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</si>
  <si>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</si>
  <si>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</si>
  <si>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</si>
  <si>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</si>
  <si>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</si>
  <si>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</si>
  <si>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</si>
  <si>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</si>
  <si>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</si>
  <si>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</si>
  <si>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</si>
  <si>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</si>
  <si>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</si>
  <si>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</si>
  <si>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</si>
  <si>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</si>
  <si>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</si>
  <si>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</si>
  <si>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</si>
  <si>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</si>
  <si>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</si>
  <si>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</si>
  <si>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</si>
  <si>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</si>
  <si>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</si>
  <si>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</si>
  <si>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</si>
  <si>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</si>
  <si>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</si>
  <si>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</si>
  <si>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</si>
  <si>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</si>
  <si>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</si>
  <si>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</si>
  <si>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</si>
  <si>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</si>
  <si>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</si>
  <si>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</si>
  <si>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</si>
  <si>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</si>
  <si>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</si>
  <si>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</si>
  <si>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</si>
  <si>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</si>
  <si>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</si>
  <si>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</si>
  <si>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</si>
  <si>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</si>
  <si>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</si>
  <si>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</si>
  <si>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</si>
  <si>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</si>
  <si>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</si>
  <si>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</si>
  <si>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</si>
  <si>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</si>
  <si>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</si>
  <si>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</si>
  <si>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</si>
  <si>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</si>
  <si>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</si>
  <si>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</si>
  <si>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</si>
  <si>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</si>
  <si>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</si>
  <si>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</si>
  <si>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</si>
  <si>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</si>
  <si>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</si>
  <si>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</si>
  <si>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</si>
  <si>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</si>
  <si>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</si>
  <si>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</si>
  <si>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</si>
  <si>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</si>
  <si>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</si>
  <si>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</si>
  <si>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</si>
  <si>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</si>
  <si>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</si>
  <si>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</si>
  <si>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</si>
  <si>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</si>
  <si>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</si>
  <si>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</si>
  <si>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</si>
  <si>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</si>
  <si>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</si>
  <si>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</si>
  <si>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</si>
  <si>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</si>
  <si>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</si>
  <si>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</si>
  <si>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</si>
  <si>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</si>
  <si>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</si>
  <si>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</si>
  <si>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</si>
  <si>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</si>
  <si>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</si>
  <si>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</si>
  <si>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</si>
  <si>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</si>
  <si>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</si>
  <si>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</si>
  <si>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</si>
  <si>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</si>
  <si>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</si>
  <si>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</si>
  <si>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</si>
  <si>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</si>
  <si>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</si>
  <si>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</si>
  <si>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</si>
  <si>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</si>
  <si>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</si>
  <si>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</si>
  <si>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</si>
  <si>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</si>
  <si>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</si>
  <si>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</si>
  <si>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</si>
  <si>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</si>
  <si>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</si>
  <si>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</si>
  <si>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</si>
  <si>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</si>
  <si>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</si>
  <si>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</si>
  <si>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</si>
  <si>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</si>
  <si>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</si>
  <si>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</si>
  <si>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</si>
  <si>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</si>
  <si>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</si>
  <si>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</si>
  <si>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</si>
  <si>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</si>
  <si>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</si>
  <si>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</si>
  <si>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</si>
  <si>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</si>
  <si>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</si>
  <si>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</si>
  <si>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</si>
  <si>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</si>
  <si>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</si>
  <si>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</si>
  <si>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</si>
  <si>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</si>
  <si>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</si>
  <si>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</si>
  <si>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</si>
  <si>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</si>
  <si>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</si>
  <si>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</si>
  <si>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</si>
  <si>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</si>
  <si>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</si>
  <si>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</si>
  <si>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</si>
  <si>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</si>
  <si>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</si>
  <si>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</si>
  <si>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</si>
  <si>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</si>
  <si>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</si>
  <si>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</si>
  <si>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</si>
  <si>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</si>
  <si>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</si>
  <si>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</si>
  <si>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</si>
  <si>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</si>
  <si>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</si>
  <si>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</si>
  <si>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</si>
  <si>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</si>
  <si>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</si>
  <si>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</si>
  <si>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</si>
  <si>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</si>
  <si>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</si>
  <si>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</si>
  <si>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</si>
  <si>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</si>
  <si>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</si>
  <si>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</si>
  <si>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</si>
  <si>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</si>
  <si>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</si>
  <si>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</si>
  <si>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</si>
  <si>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</si>
  <si>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</si>
  <si>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</si>
  <si>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</si>
  <si>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</si>
  <si>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</si>
  <si>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</si>
  <si>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</si>
  <si>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</si>
  <si>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</si>
  <si>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</si>
  <si>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</si>
  <si>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</si>
  <si>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</si>
  <si>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</si>
  <si>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</si>
  <si>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</si>
  <si>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</si>
  <si>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</si>
  <si>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</si>
  <si>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</si>
  <si>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</si>
  <si>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</si>
  <si>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</si>
  <si>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</si>
  <si>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</si>
  <si>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</si>
  <si>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</si>
  <si>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</si>
  <si>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</si>
  <si>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</si>
  <si>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</si>
  <si>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</si>
  <si>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</si>
  <si>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</si>
  <si>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</si>
  <si>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</si>
  <si>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</si>
  <si>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</si>
  <si>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</si>
  <si>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</si>
  <si>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</si>
  <si>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</si>
  <si>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</si>
  <si>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</si>
  <si>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</si>
  <si>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</si>
  <si>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</si>
  <si>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</si>
  <si>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</si>
  <si>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</si>
  <si>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</si>
  <si>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</si>
  <si>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</si>
  <si>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</si>
  <si>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</si>
  <si>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</si>
  <si>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</si>
  <si>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</si>
  <si>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</si>
  <si>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</si>
  <si>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</si>
  <si>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</si>
  <si>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</si>
  <si>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</si>
  <si>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</si>
  <si>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</si>
  <si>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</si>
  <si>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</si>
  <si>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</si>
  <si>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</si>
  <si>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</si>
  <si>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</si>
  <si>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</si>
  <si>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</si>
  <si>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</si>
  <si>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</si>
  <si>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</si>
  <si>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</si>
  <si>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</si>
  <si>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</si>
  <si>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</si>
  <si>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</si>
  <si>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</si>
  <si>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</si>
  <si>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</si>
  <si>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</si>
  <si>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</si>
  <si>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</si>
  <si>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</si>
  <si>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</si>
  <si>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</si>
  <si>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</si>
  <si>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</si>
  <si>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</si>
  <si>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</si>
  <si>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</si>
  <si>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</si>
  <si>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</si>
  <si>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</si>
  <si>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</si>
  <si>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</si>
  <si>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</si>
  <si>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</si>
  <si>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</si>
  <si>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</si>
  <si>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</si>
  <si>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</si>
  <si>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</si>
  <si>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</si>
  <si>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</si>
  <si>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</si>
  <si>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</si>
  <si>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</si>
  <si>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</si>
  <si>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</si>
  <si>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</si>
  <si>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</si>
  <si>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</si>
  <si>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</si>
  <si>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</si>
  <si>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</si>
  <si>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</si>
  <si>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</si>
  <si>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</si>
  <si>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</si>
  <si>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</si>
  <si>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</si>
  <si>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</si>
  <si>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</si>
  <si>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</si>
  <si>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</si>
  <si>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</si>
  <si>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</si>
  <si>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</si>
  <si>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</si>
  <si>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</si>
  <si>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</si>
  <si>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</si>
  <si>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</si>
  <si>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</si>
  <si>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</si>
  <si>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</si>
  <si>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</si>
  <si>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</si>
  <si>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</si>
  <si>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</si>
  <si>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</si>
  <si>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</si>
  <si>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</si>
  <si>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</si>
  <si>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</si>
  <si>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</si>
  <si>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</si>
  <si>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</si>
  <si>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</si>
  <si>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</si>
  <si>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</si>
  <si>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</si>
  <si>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</si>
  <si>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</si>
  <si>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</si>
  <si>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</si>
  <si>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</si>
  <si>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</si>
  <si>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</si>
  <si>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</si>
  <si>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</si>
  <si>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</si>
  <si>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</si>
  <si>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</si>
  <si>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</si>
  <si>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</si>
  <si>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</si>
  <si>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</si>
  <si>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</si>
  <si>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</si>
  <si>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</si>
  <si>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</si>
  <si>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</si>
  <si>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</si>
  <si>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</si>
  <si>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</si>
  <si>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</si>
  <si>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</si>
  <si>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</si>
  <si>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</si>
  <si>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</si>
  <si>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</si>
  <si>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</si>
  <si>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</si>
  <si>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</si>
  <si>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</si>
  <si>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</si>
  <si>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</si>
  <si>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</si>
  <si>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</si>
  <si>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</si>
  <si>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</si>
  <si>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</si>
  <si>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</si>
  <si>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</si>
  <si>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</si>
  <si>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</si>
  <si>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</si>
  <si>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</si>
  <si>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</si>
  <si>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</si>
  <si>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</si>
  <si>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</si>
  <si>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</si>
  <si>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</si>
  <si>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</si>
  <si>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</si>
  <si>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</si>
  <si>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</si>
  <si>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</si>
  <si>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</si>
  <si>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</si>
  <si>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</si>
  <si>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</si>
  <si>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</si>
  <si>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</si>
  <si>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</si>
  <si>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</si>
  <si>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</si>
  <si>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</si>
  <si>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</si>
  <si>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</si>
  <si>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</si>
  <si>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</si>
  <si>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</si>
  <si>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</si>
  <si>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</si>
  <si>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</si>
  <si>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</si>
  <si>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</si>
  <si>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</si>
  <si>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</si>
  <si>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</si>
  <si>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</si>
  <si>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</si>
  <si>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</si>
  <si>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</si>
  <si>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</si>
  <si>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</si>
  <si>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</si>
  <si>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</si>
  <si>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</si>
  <si>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</si>
  <si>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</si>
  <si>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</si>
  <si>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</si>
  <si>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</si>
  <si>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</si>
  <si>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</si>
  <si>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</si>
  <si>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</si>
  <si>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</si>
  <si>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</si>
  <si>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</si>
  <si>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</si>
  <si>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</si>
  <si>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</si>
  <si>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</si>
  <si>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</si>
  <si>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</si>
  <si>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</si>
  <si>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</si>
  <si>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</si>
  <si>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</si>
  <si>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</si>
  <si>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</si>
  <si>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</si>
  <si>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</si>
  <si>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</si>
  <si>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</si>
  <si>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</si>
  <si>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</si>
  <si>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</si>
  <si>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</si>
  <si>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</si>
  <si>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</si>
  <si>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</si>
  <si>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</si>
  <si>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</si>
  <si>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</si>
  <si>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</si>
  <si>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</si>
  <si>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</si>
  <si>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</si>
  <si>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</si>
  <si>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</si>
  <si>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</si>
  <si>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</si>
  <si>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</si>
  <si>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</si>
  <si>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</si>
  <si>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</si>
  <si>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</si>
  <si>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</si>
  <si>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</si>
  <si>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</si>
  <si>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</si>
  <si>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</si>
  <si>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</si>
  <si>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</si>
  <si>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</si>
  <si>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</si>
  <si>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</si>
  <si>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</si>
  <si>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</si>
  <si>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</si>
  <si>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</si>
  <si>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</si>
  <si>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</si>
  <si>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</si>
  <si>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</si>
  <si>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</si>
  <si>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</si>
  <si>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</si>
  <si>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</si>
  <si>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</si>
  <si>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</si>
  <si>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</si>
  <si>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</si>
  <si>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</si>
  <si>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</si>
  <si>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</si>
  <si>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</si>
  <si>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</si>
  <si>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</si>
  <si>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</si>
  <si>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</si>
  <si>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</si>
  <si>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</si>
  <si>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</si>
  <si>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</si>
  <si>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</si>
  <si>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</si>
  <si>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</si>
  <si>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</si>
  <si>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</si>
  <si>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</si>
  <si>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</si>
  <si>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</si>
  <si>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</si>
  <si>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</si>
  <si>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</si>
  <si>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</si>
  <si>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</si>
  <si>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</si>
  <si>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</si>
  <si>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</si>
  <si>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</si>
  <si>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</si>
  <si>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</si>
  <si>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</si>
  <si>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</si>
  <si>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</si>
  <si>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</si>
  <si>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</si>
  <si>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</si>
  <si>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</si>
  <si>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</si>
  <si>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</si>
  <si>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</si>
  <si>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</si>
  <si>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</si>
  <si>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</si>
  <si>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</si>
  <si>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</si>
  <si>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</si>
  <si>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</si>
  <si>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</si>
  <si>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</si>
  <si>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</si>
  <si>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</si>
  <si>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</si>
  <si>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</si>
  <si>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</si>
  <si>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</si>
  <si>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</si>
  <si>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</si>
  <si>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</si>
  <si>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</si>
  <si>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</si>
  <si>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</si>
  <si>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</si>
  <si>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</si>
  <si>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</si>
  <si>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</si>
  <si>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</si>
  <si>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</si>
  <si>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</si>
  <si>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</si>
  <si>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</si>
  <si>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</si>
  <si>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</si>
  <si>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</si>
  <si>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</si>
  <si>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</si>
  <si>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</si>
  <si>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</si>
  <si>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</si>
  <si>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</si>
  <si>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</si>
  <si>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</si>
  <si>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</si>
  <si>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</si>
  <si>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</si>
  <si>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</si>
  <si>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</si>
  <si>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</si>
  <si>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</si>
  <si>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</si>
  <si>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</si>
  <si>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</si>
  <si>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</si>
  <si>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</si>
  <si>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</si>
  <si>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</si>
  <si>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</si>
  <si>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</si>
  <si>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</si>
  <si>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</si>
  <si>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</si>
  <si>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</si>
  <si>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</si>
  <si>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</si>
  <si>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</si>
  <si>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</si>
  <si>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</si>
  <si>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</si>
  <si>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</si>
  <si>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</si>
  <si>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</si>
  <si>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</si>
  <si>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</si>
  <si>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</si>
  <si>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</si>
  <si>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</si>
  <si>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</si>
  <si>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</si>
  <si>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</si>
  <si>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</si>
  <si>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</si>
  <si>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</si>
  <si>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</si>
  <si>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</si>
  <si>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</si>
  <si>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</si>
  <si>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</si>
  <si>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</si>
  <si>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</si>
  <si>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</si>
  <si>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</si>
  <si>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</si>
  <si>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</si>
  <si>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</si>
  <si>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</si>
  <si>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</si>
  <si>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</si>
  <si>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</si>
  <si>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</si>
  <si>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</si>
  <si>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</si>
  <si>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</si>
  <si>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</si>
  <si>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</si>
  <si>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</si>
  <si>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</si>
  <si>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</si>
  <si>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</si>
  <si>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</si>
  <si>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</si>
  <si>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</si>
  <si>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</si>
  <si>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</si>
  <si>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</si>
  <si>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</si>
  <si>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</si>
  <si>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</si>
  <si>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</si>
  <si>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</si>
  <si>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</si>
  <si>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</si>
  <si>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</si>
  <si>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</si>
  <si>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</si>
  <si>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</si>
  <si>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</si>
  <si>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</si>
  <si>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</si>
  <si>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</si>
  <si>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</si>
  <si>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</si>
  <si>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</si>
  <si>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</si>
  <si>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</si>
  <si>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</si>
  <si>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</si>
  <si>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</si>
  <si>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</si>
  <si>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</si>
  <si>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</si>
  <si>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</si>
  <si>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</si>
  <si>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</si>
  <si>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</si>
  <si>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</si>
  <si>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</si>
  <si>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</si>
  <si>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</si>
  <si>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</si>
  <si>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</si>
  <si>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</si>
  <si>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</si>
  <si>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</si>
  <si>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</si>
  <si>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</si>
  <si>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</si>
  <si>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</si>
  <si>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</si>
  <si>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</si>
  <si>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</si>
  <si>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</si>
  <si>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</si>
  <si>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</si>
  <si>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</si>
  <si>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</si>
  <si>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</si>
  <si>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</si>
  <si>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</si>
  <si>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</si>
  <si>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</si>
  <si>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</si>
  <si>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</si>
  <si>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</si>
  <si>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</si>
  <si>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</si>
  <si>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</si>
  <si>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</si>
  <si>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</si>
  <si>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</si>
  <si>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</si>
  <si>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</si>
  <si>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</si>
  <si>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</si>
  <si>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</si>
  <si>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</si>
  <si>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</si>
  <si>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</si>
  <si>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</si>
  <si>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</si>
  <si>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</si>
  <si>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</si>
  <si>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</si>
  <si>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</si>
  <si>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</si>
  <si>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</si>
  <si>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</si>
  <si>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</si>
  <si>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</si>
  <si>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</si>
  <si>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</si>
  <si>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</si>
  <si>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</si>
  <si>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</si>
  <si>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</si>
  <si>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</si>
  <si>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</si>
  <si>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</si>
  <si>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</si>
  <si>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</si>
  <si>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</si>
  <si>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</si>
  <si>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</si>
  <si>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</si>
  <si>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</si>
  <si>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</si>
  <si>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</si>
  <si>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</si>
  <si>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</si>
  <si>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</si>
  <si>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</si>
  <si>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</si>
  <si>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</si>
  <si>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</si>
  <si>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</si>
  <si>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</si>
  <si>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</si>
  <si>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</si>
  <si>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</si>
  <si>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</si>
  <si>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</si>
  <si>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</si>
  <si>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</si>
  <si>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</si>
  <si>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</si>
  <si>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</si>
  <si>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</si>
  <si>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</si>
  <si>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</si>
  <si>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</si>
  <si>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</si>
  <si>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</si>
  <si>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</si>
  <si>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</si>
  <si>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</si>
  <si>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</si>
  <si>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</si>
  <si>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</si>
  <si>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</si>
  <si>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</si>
  <si>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</si>
  <si>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</si>
  <si>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</si>
  <si>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</si>
  <si>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</si>
  <si>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</si>
  <si>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</si>
  <si>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</si>
  <si>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</si>
  <si>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</si>
  <si>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</si>
  <si>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</si>
  <si>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</si>
  <si>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</si>
  <si>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</si>
  <si>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</si>
  <si>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</si>
  <si>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</si>
  <si>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</si>
  <si>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</si>
  <si>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</si>
  <si>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</si>
  <si>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</si>
  <si>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</si>
  <si>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</si>
  <si>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</si>
  <si>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</si>
  <si>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</si>
  <si>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</si>
  <si>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</si>
  <si>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</si>
  <si>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</si>
  <si>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</si>
  <si>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</si>
  <si>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</si>
  <si>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</si>
  <si>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</si>
  <si>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</si>
  <si>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</si>
  <si>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</si>
  <si>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</si>
  <si>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</si>
  <si>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</si>
  <si>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</si>
  <si>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</si>
  <si>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</si>
  <si>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</si>
  <si>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</si>
  <si>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</si>
  <si>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</si>
  <si>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</si>
  <si>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</si>
  <si>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</si>
  <si>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</si>
  <si>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</si>
  <si>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</si>
  <si>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</si>
  <si>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</si>
  <si>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</si>
  <si>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</si>
  <si>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</si>
  <si>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</si>
  <si>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</si>
  <si>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</si>
  <si>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</si>
  <si>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</si>
  <si>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</si>
  <si>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</si>
  <si>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</si>
  <si>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</si>
  <si>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</si>
  <si>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</si>
  <si>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</si>
  <si>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</si>
  <si>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</si>
  <si>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</si>
  <si>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</si>
  <si>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</si>
  <si>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</si>
  <si>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</si>
  <si>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</si>
  <si>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</si>
  <si>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</si>
  <si>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</si>
  <si>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</si>
  <si>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</si>
  <si>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</si>
  <si>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</si>
  <si>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</si>
  <si>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</si>
  <si>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</si>
  <si>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</si>
  <si>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</si>
  <si>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</si>
  <si>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</si>
  <si>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</si>
  <si>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</si>
  <si>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</si>
  <si>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</si>
  <si>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</si>
  <si>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</si>
  <si>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</si>
  <si>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</si>
  <si>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</si>
  <si>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</si>
  <si>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</si>
  <si>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</si>
  <si>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</si>
  <si>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</si>
  <si>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</si>
  <si>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</si>
  <si>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</si>
  <si>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</si>
  <si>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</si>
  <si>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</si>
  <si>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</si>
  <si>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</si>
  <si>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</si>
  <si>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</si>
  <si>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</si>
  <si>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</si>
  <si>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</si>
  <si>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</si>
  <si>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</si>
  <si>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</si>
  <si>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</si>
  <si>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</si>
  <si>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</si>
  <si>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</si>
  <si>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</si>
  <si>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</si>
  <si>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</si>
  <si>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</si>
  <si>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</si>
  <si>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</si>
  <si>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</si>
  <si>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</si>
  <si>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</si>
  <si>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</si>
  <si>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</si>
  <si>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</si>
  <si>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</si>
  <si>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</si>
  <si>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</si>
  <si>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</si>
  <si>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</si>
  <si>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</si>
  <si>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</si>
  <si>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</si>
  <si>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</si>
  <si>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</si>
  <si>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</si>
  <si>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</si>
  <si>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</si>
  <si>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</si>
  <si>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</si>
  <si>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</si>
  <si>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</si>
  <si>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</si>
  <si>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</si>
  <si>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</si>
  <si>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</si>
  <si>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</si>
  <si>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</si>
  <si>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</si>
  <si>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</si>
  <si>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</si>
  <si>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</si>
  <si>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</si>
  <si>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</si>
  <si>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</si>
  <si>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</si>
  <si>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</si>
  <si>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</si>
  <si>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</si>
  <si>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</si>
  <si>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</si>
  <si>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</si>
  <si>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</si>
  <si>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</si>
  <si>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</si>
  <si>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</si>
  <si>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</si>
  <si>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</si>
  <si>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</si>
  <si>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</si>
  <si>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</si>
  <si>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</si>
  <si>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</si>
  <si>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</si>
  <si>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</si>
  <si>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</si>
  <si>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</si>
  <si>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</si>
  <si>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</si>
  <si>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</si>
  <si>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</si>
  <si>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</si>
  <si>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</si>
  <si>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</si>
  <si>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</si>
  <si>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</si>
  <si>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</si>
  <si>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</si>
  <si>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</si>
  <si>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</si>
  <si>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</si>
  <si>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</si>
  <si>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</si>
  <si>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</si>
  <si>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</si>
  <si>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</si>
  <si>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</si>
  <si>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</si>
  <si>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</si>
  <si>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</si>
  <si>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</si>
  <si>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</si>
  <si>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</si>
  <si>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</si>
  <si>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</si>
  <si>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</si>
  <si>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</si>
  <si>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</si>
  <si>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</si>
  <si>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</si>
  <si>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</si>
  <si>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</si>
  <si>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</si>
  <si>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</si>
  <si>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</si>
  <si>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</si>
  <si>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</si>
  <si>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</si>
  <si>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</si>
  <si>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</si>
  <si>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</si>
  <si>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</si>
  <si>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</si>
  <si>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</si>
  <si>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</si>
  <si>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</si>
  <si>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</si>
  <si>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</si>
  <si>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</si>
  <si>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</si>
  <si>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</si>
  <si>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</si>
  <si>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</si>
  <si>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</si>
  <si>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</si>
  <si>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</si>
  <si>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</si>
  <si>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</si>
  <si>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</si>
  <si>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</si>
  <si>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</si>
  <si>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</si>
  <si>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</si>
  <si>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</si>
  <si>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</si>
  <si>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</si>
  <si>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</si>
  <si>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</si>
  <si>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</si>
  <si>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</si>
  <si>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</si>
  <si>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</si>
  <si>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</si>
  <si>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</si>
  <si>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</si>
  <si>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</si>
  <si>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</si>
  <si>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</si>
  <si>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</si>
  <si>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</si>
  <si>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</si>
  <si>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</si>
  <si>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</si>
  <si>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</si>
  <si>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</si>
  <si>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</si>
  <si>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</si>
  <si>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</si>
  <si>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</si>
  <si>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</si>
  <si>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</si>
  <si>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</si>
  <si>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</si>
  <si>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</si>
  <si>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</si>
  <si>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</si>
  <si>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</si>
  <si>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</si>
  <si>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</si>
  <si>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</si>
  <si>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</si>
  <si>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</si>
  <si>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</si>
  <si>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</si>
  <si>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</si>
  <si>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</si>
  <si>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</si>
  <si>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</si>
  <si>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</si>
  <si>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</si>
  <si>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</si>
  <si>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</si>
  <si>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</si>
  <si>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</si>
  <si>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</si>
  <si>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</si>
  <si>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</si>
  <si>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</si>
  <si>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</si>
  <si>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</si>
  <si>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</si>
  <si>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</si>
  <si>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</si>
  <si>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</si>
  <si>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</si>
  <si>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</si>
  <si>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</si>
  <si>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</si>
  <si>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</si>
  <si>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</si>
  <si>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</si>
  <si>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</si>
  <si>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</si>
  <si>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</si>
  <si>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</si>
  <si>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</si>
  <si>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</si>
  <si>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</si>
  <si>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</si>
  <si>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</si>
  <si>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</si>
  <si>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</si>
  <si>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</si>
  <si>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</si>
  <si>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</si>
  <si>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</si>
  <si>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</si>
  <si>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</si>
  <si>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</si>
  <si>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</si>
  <si>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</si>
  <si>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</si>
  <si>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</si>
  <si>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</si>
  <si>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</si>
  <si>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</si>
  <si>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</si>
  <si>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</si>
  <si>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</si>
  <si>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</si>
  <si>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</si>
  <si>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</si>
  <si>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</si>
  <si>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</si>
  <si>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</si>
  <si>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</si>
  <si>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</si>
  <si>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</si>
  <si>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</si>
  <si>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</si>
  <si>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</si>
  <si>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</si>
  <si>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</si>
  <si>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</si>
  <si>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</si>
  <si>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</si>
  <si>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</si>
  <si>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</si>
  <si>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</si>
  <si>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</si>
  <si>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</si>
  <si>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</si>
  <si>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</si>
  <si>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</si>
  <si>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</si>
  <si>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</si>
  <si>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</si>
  <si>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</si>
  <si>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</si>
  <si>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</si>
  <si>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</si>
  <si>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</si>
  <si>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</si>
  <si>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</si>
  <si>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</si>
  <si>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</si>
  <si>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</si>
  <si>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</si>
  <si>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</si>
  <si>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</si>
  <si>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</si>
  <si>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</si>
  <si>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</si>
  <si>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</si>
  <si>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</si>
  <si>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</si>
  <si>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</si>
  <si>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</si>
  <si>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</si>
  <si>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</si>
  <si>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</si>
  <si>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</si>
  <si>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</si>
  <si>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</si>
  <si>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</si>
  <si>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</si>
  <si>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</si>
  <si>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</si>
  <si>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</si>
  <si>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</si>
  <si>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</si>
  <si>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</si>
  <si>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</si>
  <si>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</si>
  <si>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</si>
  <si>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</si>
  <si>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</si>
  <si>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</si>
  <si>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</si>
  <si>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</si>
  <si>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</si>
  <si>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</si>
  <si>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</si>
  <si>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</si>
  <si>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</si>
  <si>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</si>
  <si>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</si>
  <si>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</si>
  <si>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</si>
  <si>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</si>
  <si>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</si>
  <si>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</si>
  <si>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</si>
  <si>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</si>
  <si>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</si>
  <si>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</si>
  <si>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</si>
  <si>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</si>
  <si>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</si>
  <si>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</si>
  <si>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</si>
  <si>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</si>
  <si>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</si>
  <si>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</si>
  <si>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</si>
  <si>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</si>
  <si>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</si>
  <si>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</si>
  <si>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</si>
  <si>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</si>
  <si>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</si>
  <si>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</si>
  <si>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</si>
  <si>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</si>
  <si>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</si>
  <si>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</si>
  <si>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</si>
  <si>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</si>
  <si>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</si>
  <si>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</si>
  <si>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</si>
  <si>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</si>
  <si>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</si>
  <si>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</si>
  <si>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</si>
  <si>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</si>
  <si>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</si>
  <si>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</si>
  <si>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</si>
  <si>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</si>
  <si>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</si>
  <si>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</si>
  <si>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</si>
  <si>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</si>
  <si>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</si>
  <si>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</si>
  <si>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</si>
  <si>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</si>
  <si>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</si>
  <si>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</si>
  <si>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</si>
  <si>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</si>
  <si>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</si>
  <si>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</si>
  <si>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</si>
  <si>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</si>
  <si>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</si>
  <si>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</si>
  <si>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</si>
  <si>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</si>
  <si>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</si>
  <si>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</si>
  <si>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</si>
  <si>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</si>
  <si>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</si>
  <si>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</si>
  <si>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</si>
  <si>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</si>
  <si>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</si>
  <si>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</si>
  <si>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</si>
  <si>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</si>
  <si>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</si>
  <si>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</si>
  <si>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</si>
  <si>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</si>
  <si>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</si>
  <si>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</si>
  <si>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</si>
  <si>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</si>
  <si>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</si>
  <si>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</si>
  <si>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</si>
  <si>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</si>
  <si>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</si>
  <si>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</si>
  <si>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</si>
  <si>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</si>
  <si>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</si>
  <si>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</si>
  <si>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</si>
  <si>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</si>
  <si>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</si>
  <si>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</si>
  <si>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</si>
  <si>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</si>
  <si>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</si>
  <si>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</si>
  <si>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</si>
  <si>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</si>
  <si>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</si>
  <si>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</si>
  <si>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</si>
  <si>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</si>
  <si>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</si>
  <si>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</si>
  <si>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</si>
  <si>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</si>
  <si>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</si>
  <si>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</si>
  <si>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</si>
  <si>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</si>
  <si>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</si>
  <si>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</si>
  <si>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</si>
  <si>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</si>
  <si>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</si>
  <si>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</si>
  <si>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</si>
  <si>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</si>
  <si>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</si>
  <si>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</si>
  <si>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</si>
  <si>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</si>
  <si>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</si>
  <si>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</si>
  <si>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</si>
  <si>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</si>
  <si>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</si>
  <si>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</si>
  <si>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</si>
  <si>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</si>
  <si>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</si>
  <si>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</si>
  <si>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</si>
  <si>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</si>
  <si>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</si>
  <si>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</si>
  <si>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</si>
  <si>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</si>
  <si>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</si>
  <si>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</si>
  <si>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</si>
  <si>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</si>
  <si>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</si>
  <si>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</si>
  <si>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</si>
  <si>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</si>
  <si>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</si>
  <si>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</si>
  <si>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</si>
  <si>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</si>
  <si>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</si>
  <si>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</si>
  <si>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</si>
  <si>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</si>
  <si>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</si>
  <si>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</si>
  <si>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</si>
  <si>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</si>
  <si>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</si>
  <si>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</si>
  <si>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</si>
  <si>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</si>
  <si>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</si>
  <si>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</si>
  <si>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</si>
  <si>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</si>
  <si>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</si>
  <si>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</si>
  <si>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</si>
  <si>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</si>
  <si>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</si>
  <si>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</si>
  <si>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</si>
  <si>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</si>
  <si>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</si>
  <si>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</si>
  <si>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</si>
  <si>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</si>
  <si>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</si>
  <si>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</si>
  <si>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</si>
  <si>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</si>
  <si>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</si>
  <si>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</si>
  <si>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</si>
  <si>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</si>
  <si>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</si>
  <si>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</si>
  <si>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</si>
  <si>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</si>
  <si>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</si>
  <si>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</si>
  <si>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</si>
  <si>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</si>
  <si>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</si>
  <si>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</si>
  <si>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</si>
  <si>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</si>
  <si>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</si>
  <si>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</si>
  <si>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</si>
  <si>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</si>
  <si>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</si>
  <si>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</si>
  <si>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</si>
  <si>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</si>
  <si>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</si>
  <si>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</si>
  <si>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</si>
  <si>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</si>
  <si>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</si>
  <si>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</si>
  <si>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</si>
  <si>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</si>
  <si>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</si>
  <si>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</si>
  <si>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</si>
  <si>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</si>
  <si>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</si>
  <si>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</si>
  <si>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</si>
  <si>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</si>
  <si>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</si>
  <si>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</si>
  <si>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</si>
  <si>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</si>
  <si>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</si>
  <si>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</si>
  <si>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</si>
  <si>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</si>
  <si>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</si>
  <si>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</si>
  <si>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</si>
  <si>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</si>
  <si>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</si>
  <si>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</si>
  <si>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</si>
  <si>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</si>
  <si>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</si>
  <si>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</si>
  <si>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</si>
  <si>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</si>
  <si>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</si>
  <si>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</si>
  <si>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</si>
  <si>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</si>
  <si>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</si>
  <si>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</si>
  <si>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</si>
  <si>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</si>
  <si>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</si>
  <si>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</si>
  <si>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</si>
  <si>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</si>
  <si>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</si>
  <si>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</si>
  <si>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</si>
  <si>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</si>
  <si>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</si>
  <si>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</si>
  <si>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</si>
  <si>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</si>
  <si>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</si>
  <si>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</si>
  <si>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</si>
  <si>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</si>
  <si>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</si>
  <si>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</si>
  <si>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</si>
  <si>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</si>
  <si>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</si>
  <si>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</si>
  <si>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</si>
  <si>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</si>
  <si>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</si>
  <si>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</si>
  <si>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</si>
  <si>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</si>
  <si>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</si>
  <si>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</si>
  <si>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</si>
  <si>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</si>
  <si>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</si>
  <si>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</si>
  <si>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</si>
  <si>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</si>
  <si>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</si>
  <si>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</si>
  <si>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</si>
  <si>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</si>
  <si>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</si>
  <si>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</si>
  <si>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</si>
  <si>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</si>
  <si>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</si>
  <si>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</si>
  <si>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</si>
  <si>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</si>
  <si>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</si>
  <si>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</si>
  <si>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</si>
  <si>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</si>
  <si>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</si>
  <si>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</si>
  <si>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</si>
  <si>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</si>
  <si>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</si>
  <si>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</si>
  <si>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</si>
  <si>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</si>
  <si>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</si>
  <si>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</si>
  <si>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</si>
  <si>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</si>
  <si>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</si>
  <si>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</si>
  <si>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</si>
  <si>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</si>
  <si>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</si>
  <si>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</si>
  <si>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</si>
  <si>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</si>
  <si>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</si>
  <si>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</si>
  <si>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</si>
  <si>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</si>
  <si>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</si>
  <si>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</si>
  <si>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</si>
  <si>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</si>
  <si>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</si>
  <si>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</si>
  <si>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</si>
  <si>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</si>
  <si>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</si>
  <si>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</si>
  <si>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</si>
  <si>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</si>
  <si>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</si>
  <si>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</si>
  <si>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</si>
  <si>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</si>
  <si>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</si>
  <si>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</si>
  <si>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</si>
  <si>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</si>
  <si>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</si>
  <si>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</si>
  <si>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</si>
  <si>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</si>
  <si>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</si>
  <si>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</si>
  <si>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</si>
  <si>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</si>
  <si>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</si>
  <si>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</si>
  <si>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</si>
  <si>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</si>
  <si>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</si>
  <si>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</si>
  <si>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</si>
  <si>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</si>
  <si>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</si>
  <si>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</si>
  <si>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</si>
  <si>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</si>
  <si>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</si>
  <si>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</si>
  <si>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</si>
  <si>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</si>
  <si>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</si>
  <si>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</si>
  <si>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</si>
  <si>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</si>
  <si>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</si>
  <si>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</si>
  <si>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</si>
  <si>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</si>
  <si>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</si>
  <si>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</si>
  <si>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</si>
  <si>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</si>
  <si>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</si>
  <si>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</si>
  <si>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</si>
  <si>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</si>
  <si>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</si>
  <si>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</si>
  <si>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</si>
  <si>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</si>
  <si>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</si>
  <si>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</si>
  <si>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</si>
  <si>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</si>
  <si>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</si>
  <si>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</si>
  <si>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</si>
  <si>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</si>
  <si>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</si>
  <si>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</si>
  <si>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</si>
  <si>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</si>
  <si>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</si>
  <si>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</si>
  <si>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</si>
  <si>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</si>
  <si>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</si>
  <si>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</si>
  <si>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</si>
  <si>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</si>
  <si>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</si>
  <si>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</si>
  <si>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</si>
  <si>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</si>
  <si>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</si>
  <si>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</si>
  <si>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</si>
  <si>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</si>
  <si>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</si>
  <si>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</si>
  <si>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</si>
  <si>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</si>
  <si>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</si>
  <si>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</si>
  <si>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</si>
  <si>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</si>
  <si>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</si>
  <si>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</si>
  <si>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</si>
  <si>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</si>
  <si>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</si>
  <si>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</si>
  <si>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</si>
  <si>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</si>
  <si>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</si>
  <si>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</si>
  <si>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</si>
  <si>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</si>
  <si>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</si>
  <si>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</si>
  <si>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</si>
  <si>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</si>
  <si>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</si>
  <si>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</si>
  <si>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</si>
  <si>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</si>
  <si>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</si>
  <si>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</si>
  <si>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</si>
  <si>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</si>
  <si>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</si>
  <si>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</si>
  <si>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</si>
  <si>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</si>
  <si>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</si>
  <si>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</si>
  <si>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</si>
  <si>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</si>
  <si>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</si>
  <si>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</si>
  <si>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</si>
  <si>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</si>
  <si>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</si>
  <si>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</si>
  <si>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</si>
  <si>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</si>
  <si>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</si>
  <si>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</si>
  <si>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</si>
  <si>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</si>
  <si>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</si>
  <si>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</si>
  <si>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</si>
  <si>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</si>
  <si>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</si>
  <si>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</si>
  <si>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</si>
  <si>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</si>
  <si>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</si>
  <si>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</si>
  <si>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</si>
  <si>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</si>
  <si>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</si>
  <si>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</si>
  <si>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</si>
  <si>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</si>
  <si>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</si>
  <si>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</si>
  <si>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</si>
  <si>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</si>
  <si>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</si>
  <si>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</si>
  <si>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</si>
  <si>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</si>
  <si>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</si>
  <si>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</si>
  <si>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</si>
  <si>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</si>
  <si>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</si>
  <si>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</si>
  <si>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</si>
  <si>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</si>
  <si>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</si>
  <si>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</si>
  <si>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</si>
  <si>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</si>
  <si>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</si>
  <si>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</si>
  <si>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</si>
  <si>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</si>
  <si>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</si>
  <si>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</si>
  <si>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</si>
  <si>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</si>
  <si>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</si>
  <si>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</si>
  <si>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</si>
  <si>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</si>
  <si>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</si>
  <si>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</si>
  <si>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</si>
  <si>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</si>
  <si>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</si>
  <si>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</si>
  <si>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</si>
  <si>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</si>
  <si>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</si>
  <si>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</si>
  <si>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</si>
  <si>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</si>
  <si>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</si>
  <si>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</si>
  <si>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</si>
  <si>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</si>
  <si>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</si>
  <si>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</si>
  <si>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</si>
  <si>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</si>
  <si>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</si>
  <si>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</si>
  <si>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</si>
  <si>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</si>
  <si>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</si>
  <si>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</si>
  <si>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</si>
  <si>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</si>
  <si>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</si>
  <si>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</si>
  <si>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</si>
  <si>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</si>
  <si>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</si>
  <si>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</si>
  <si>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</si>
  <si>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</si>
  <si>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</si>
  <si>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</si>
  <si>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</si>
  <si>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</si>
  <si>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</si>
  <si>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</si>
  <si>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</si>
  <si>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</si>
  <si>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</si>
  <si>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</si>
  <si>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</si>
  <si>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</si>
  <si>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</si>
  <si>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</si>
  <si>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</si>
  <si>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</si>
  <si>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</si>
  <si>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</si>
  <si>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</si>
  <si>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</si>
  <si>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</si>
  <si>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</si>
  <si>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</si>
  <si>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</si>
  <si>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</si>
  <si>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</si>
  <si>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</si>
  <si>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</si>
  <si>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</si>
  <si>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</si>
  <si>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</si>
  <si>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</si>
  <si>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</si>
  <si>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</si>
  <si>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</si>
  <si>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</si>
  <si>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</si>
  <si>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</si>
  <si>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</si>
  <si>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</si>
  <si>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</si>
  <si>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</si>
  <si>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</si>
  <si>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</si>
  <si>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</si>
  <si>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</si>
  <si>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</si>
  <si>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</si>
  <si>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</si>
  <si>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</si>
  <si>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</si>
  <si>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</si>
  <si>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</si>
  <si>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</si>
  <si>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</si>
  <si>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</si>
  <si>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</si>
  <si>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</si>
  <si>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</si>
  <si>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</si>
  <si>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</si>
  <si>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</si>
  <si>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</si>
  <si>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</si>
  <si>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</si>
  <si>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</si>
  <si>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</si>
  <si>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</si>
  <si>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</si>
  <si>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</si>
  <si>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</si>
  <si>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</si>
  <si>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</si>
  <si>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</si>
  <si>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</si>
  <si>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</si>
  <si>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</si>
  <si>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</si>
  <si>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</si>
  <si>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</si>
  <si>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</si>
  <si>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</si>
  <si>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</si>
  <si>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</si>
  <si>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</si>
  <si>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</si>
  <si>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</si>
  <si>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</si>
  <si>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</si>
  <si>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</si>
  <si>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</si>
  <si>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</si>
  <si>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</si>
  <si>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</si>
  <si>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</si>
  <si>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</si>
  <si>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</si>
  <si>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</si>
  <si>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</si>
  <si>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</si>
  <si>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</si>
  <si>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</si>
  <si>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</si>
  <si>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</si>
  <si>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</si>
  <si>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</si>
  <si>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</si>
  <si>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</si>
  <si>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</si>
  <si>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</si>
  <si>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</si>
  <si>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</si>
  <si>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</si>
  <si>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</si>
  <si>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</si>
  <si>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</si>
  <si>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</si>
  <si>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</si>
  <si>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</si>
  <si>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</si>
  <si>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</si>
  <si>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</si>
  <si>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</si>
  <si>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</si>
  <si>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</si>
  <si>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</si>
  <si>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</si>
  <si>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</si>
  <si>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</si>
  <si>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</si>
  <si>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</si>
  <si>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</si>
  <si>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</si>
  <si>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</si>
  <si>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</si>
  <si>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</si>
  <si>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</si>
  <si>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</si>
  <si>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</si>
  <si>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</si>
  <si>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</si>
  <si>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</si>
  <si>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</si>
  <si>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</si>
  <si>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</si>
  <si>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</si>
  <si>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</si>
  <si>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</si>
  <si>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</si>
  <si>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</si>
  <si>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</si>
  <si>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</si>
  <si>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</si>
  <si>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</si>
  <si>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</si>
  <si>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</si>
  <si>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</si>
  <si>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</si>
  <si>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</si>
  <si>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</si>
  <si>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</si>
  <si>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</si>
  <si>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</si>
  <si>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</si>
  <si>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</si>
  <si>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</si>
  <si>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</si>
  <si>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</si>
  <si>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</si>
  <si>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</si>
  <si>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</si>
  <si>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</si>
  <si>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</si>
  <si>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</si>
  <si>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</si>
  <si>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</si>
  <si>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</si>
  <si>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</si>
  <si>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</si>
  <si>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</si>
  <si>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</si>
  <si>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</si>
  <si>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</si>
  <si>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</si>
  <si>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</si>
  <si>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</si>
  <si>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</si>
  <si>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</si>
  <si>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</si>
  <si>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</si>
  <si>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</si>
  <si>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</si>
  <si>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</si>
  <si>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</si>
  <si>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</si>
  <si>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</si>
  <si>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</si>
  <si>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</si>
  <si>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</si>
  <si>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</si>
  <si>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</si>
  <si>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</si>
  <si>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</si>
  <si>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</si>
  <si>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</si>
  <si>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</si>
  <si>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</si>
  <si>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</si>
  <si>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</si>
  <si>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</si>
  <si>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</si>
  <si>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</si>
  <si>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</si>
  <si>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</si>
  <si>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</si>
  <si>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</si>
  <si>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</si>
  <si>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</si>
  <si>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</si>
  <si>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</si>
  <si>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</si>
  <si>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</si>
  <si>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</si>
  <si>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</si>
  <si>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</si>
  <si>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</si>
  <si>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</si>
  <si>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</si>
  <si>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</si>
  <si>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</si>
  <si>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</si>
  <si>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</si>
  <si>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</si>
  <si>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</si>
  <si>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</si>
  <si>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</si>
  <si>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</si>
  <si>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</si>
  <si>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</si>
  <si>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</si>
  <si>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</si>
  <si>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</si>
  <si>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</si>
  <si>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</si>
  <si>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</si>
  <si>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</si>
  <si>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</si>
  <si>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</si>
  <si>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</si>
  <si>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</si>
  <si>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</si>
  <si>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</si>
  <si>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</si>
  <si>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</si>
  <si>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</si>
  <si>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</si>
  <si>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</si>
  <si>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</si>
  <si>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</si>
  <si>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</si>
  <si>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</si>
  <si>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</si>
  <si>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</si>
  <si>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</si>
  <si>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</si>
  <si>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</si>
  <si>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</si>
  <si>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</si>
  <si>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</si>
  <si>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</si>
  <si>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</si>
  <si>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</si>
  <si>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</si>
  <si>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</si>
  <si>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</si>
  <si>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</si>
  <si>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</si>
  <si>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</si>
  <si>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</si>
  <si>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</si>
  <si>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</si>
  <si>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</si>
  <si>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</si>
  <si>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</si>
  <si>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</si>
  <si>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</si>
  <si>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</si>
  <si>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</si>
  <si>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</si>
  <si>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</si>
  <si>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</si>
  <si>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</si>
  <si>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</si>
  <si>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</si>
  <si>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</si>
  <si>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</si>
  <si>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</si>
  <si>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</si>
  <si>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</si>
  <si>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</si>
  <si>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</si>
  <si>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</si>
  <si>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</si>
  <si>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</si>
  <si>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</si>
  <si>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</si>
  <si>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</si>
  <si>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</si>
  <si>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</si>
  <si>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</si>
  <si>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</si>
  <si>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</si>
  <si>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</si>
  <si>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</si>
  <si>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</si>
  <si>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</si>
  <si>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</si>
  <si>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</si>
  <si>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</si>
  <si>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</si>
  <si>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</si>
  <si>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</si>
  <si>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</si>
  <si>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</si>
  <si>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</si>
  <si>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</si>
  <si>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</si>
  <si>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</si>
  <si>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</si>
  <si>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</si>
  <si>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</si>
  <si>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</si>
  <si>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</si>
  <si>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</si>
  <si>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</si>
  <si>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</si>
  <si>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</si>
  <si>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</si>
  <si>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</si>
  <si>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</si>
  <si>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</si>
  <si>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</si>
  <si>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</si>
  <si>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</si>
  <si>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</si>
  <si>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</si>
  <si>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</si>
  <si>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</si>
  <si>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</si>
  <si>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</si>
  <si>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</si>
  <si>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</si>
  <si>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</si>
  <si>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</si>
  <si>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</si>
  <si>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</si>
  <si>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</si>
  <si>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</si>
  <si>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</si>
  <si>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</si>
  <si>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</si>
  <si>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</si>
  <si>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</si>
  <si>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</si>
  <si>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</si>
  <si>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</si>
  <si>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</si>
  <si>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</si>
  <si>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</si>
  <si>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</si>
  <si>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</si>
  <si>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</si>
  <si>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</si>
  <si>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</si>
  <si>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</si>
  <si>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</si>
  <si>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</si>
  <si>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</si>
  <si>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</si>
  <si>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</si>
  <si>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</si>
  <si>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</si>
  <si>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</si>
  <si>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</si>
  <si>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</si>
  <si>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</si>
  <si>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</si>
  <si>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</si>
  <si>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</si>
  <si>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</si>
  <si>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</si>
  <si>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</si>
  <si>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</si>
  <si>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</si>
  <si>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</si>
  <si>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</si>
  <si>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</si>
  <si>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</si>
  <si>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</si>
  <si>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</si>
  <si>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</si>
  <si>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</si>
  <si>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</si>
  <si>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</si>
  <si>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</si>
  <si>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</si>
  <si>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</si>
  <si>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</si>
  <si>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</si>
  <si>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</si>
  <si>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</si>
  <si>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</si>
  <si>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</si>
  <si>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</si>
  <si>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</si>
  <si>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</si>
  <si>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</si>
  <si>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</si>
  <si>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</si>
  <si>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</si>
  <si>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</si>
  <si>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</si>
  <si>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</si>
  <si>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</si>
  <si>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</si>
  <si>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</si>
  <si>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</si>
  <si>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</si>
  <si>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</si>
  <si>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</si>
  <si>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</si>
  <si>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</si>
  <si>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</si>
  <si>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</si>
  <si>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</si>
  <si>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</si>
  <si>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</si>
  <si>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</si>
  <si>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</si>
  <si>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</si>
  <si>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</si>
  <si>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</si>
  <si>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</si>
  <si>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</si>
  <si>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</si>
  <si>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</si>
  <si>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</si>
  <si>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</si>
  <si>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</si>
  <si>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</si>
  <si>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</si>
  <si>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</si>
  <si>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</si>
  <si>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</si>
  <si>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</si>
  <si>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</si>
  <si>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</si>
  <si>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</si>
  <si>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</si>
  <si>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</si>
  <si>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</si>
  <si>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</si>
  <si>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</si>
  <si>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</si>
  <si>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</si>
  <si>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</si>
  <si>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</si>
  <si>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</si>
  <si>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</si>
  <si>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</si>
  <si>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</si>
  <si>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</si>
  <si>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</si>
  <si>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</si>
  <si>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</si>
  <si>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</si>
  <si>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</si>
  <si>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</si>
  <si>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</si>
  <si>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</si>
  <si>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</si>
  <si>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</si>
  <si>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</si>
  <si>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</si>
  <si>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</si>
  <si>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</si>
  <si>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</si>
  <si>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</si>
  <si>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</si>
  <si>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</si>
  <si>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</si>
  <si>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</si>
  <si>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</si>
  <si>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</si>
  <si>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</si>
  <si>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</si>
  <si>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</si>
  <si>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</si>
  <si>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</si>
  <si>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</si>
  <si>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</si>
  <si>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</si>
  <si>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</si>
  <si>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</si>
  <si>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</si>
  <si>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</si>
  <si>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</si>
  <si>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</si>
  <si>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</si>
  <si>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</si>
  <si>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</si>
  <si>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</si>
  <si>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</si>
  <si>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</si>
  <si>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</si>
  <si>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</si>
  <si>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</si>
  <si>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</si>
  <si>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</si>
  <si>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</si>
  <si>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</si>
  <si>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</si>
  <si>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</si>
  <si>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</si>
  <si>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</si>
  <si>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</si>
  <si>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</si>
  <si>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</si>
  <si>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</si>
  <si>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</si>
  <si>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</si>
  <si>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</si>
  <si>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</si>
  <si>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</si>
  <si>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</si>
  <si>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</si>
  <si>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</si>
  <si>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</si>
  <si>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</si>
  <si>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</si>
  <si>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</si>
  <si>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</si>
  <si>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</si>
  <si>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</si>
  <si>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</si>
  <si>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</si>
  <si>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</si>
  <si>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</si>
  <si>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</si>
  <si>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</si>
  <si>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</si>
  <si>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</si>
  <si>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</si>
  <si>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</si>
  <si>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</si>
  <si>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</si>
  <si>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</si>
  <si>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</si>
  <si>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</si>
  <si>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</si>
  <si>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</si>
  <si>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</si>
  <si>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</si>
  <si>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</si>
  <si>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</si>
  <si>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</si>
  <si>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</si>
  <si>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</si>
  <si>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</si>
  <si>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</si>
  <si>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</si>
  <si>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</si>
  <si>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</si>
  <si>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</si>
  <si>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</si>
  <si>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</si>
  <si>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</si>
  <si>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</si>
  <si>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</si>
  <si>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</si>
  <si>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</si>
  <si>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</si>
  <si>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</si>
  <si>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</si>
  <si>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</si>
  <si>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</si>
  <si>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</si>
  <si>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</si>
  <si>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</si>
  <si>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</si>
  <si>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</si>
  <si>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</si>
  <si>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</si>
  <si>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</si>
  <si>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</si>
  <si>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</si>
  <si>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</si>
  <si>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</si>
  <si>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</si>
  <si>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</si>
  <si>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</si>
  <si>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</si>
  <si>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</si>
  <si>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</si>
  <si>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</si>
  <si>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</si>
  <si>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</si>
  <si>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</si>
  <si>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</si>
  <si>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</si>
  <si>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</si>
  <si>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</si>
  <si>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</si>
  <si>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</si>
  <si>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</si>
  <si>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</si>
  <si>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</si>
  <si>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</si>
  <si>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</si>
  <si>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</si>
  <si>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</si>
  <si>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</si>
  <si>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</si>
  <si>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</si>
  <si>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</si>
  <si>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</si>
  <si>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</si>
  <si>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</si>
  <si>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</si>
  <si>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</si>
  <si>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</si>
  <si>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</si>
  <si>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</si>
  <si>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</si>
  <si>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</si>
  <si>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</si>
  <si>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</si>
  <si>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</si>
  <si>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</si>
  <si>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</si>
  <si>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</si>
  <si>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</si>
  <si>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</si>
  <si>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</si>
  <si>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</si>
  <si>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</si>
  <si>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</si>
  <si>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</si>
  <si>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</si>
  <si>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</si>
  <si>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</si>
  <si>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</si>
  <si>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</si>
  <si>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</si>
  <si>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</si>
  <si>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</si>
  <si>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</si>
  <si>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</si>
  <si>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</si>
  <si>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</si>
  <si>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</si>
  <si>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</si>
  <si>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</si>
  <si>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</si>
  <si>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</si>
  <si>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</si>
  <si>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</si>
  <si>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</si>
  <si>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</si>
  <si>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</si>
  <si>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</si>
  <si>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</si>
  <si>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</si>
  <si>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</si>
  <si>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</si>
  <si>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</si>
  <si>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</si>
  <si>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</si>
  <si>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</si>
  <si>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</si>
  <si>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</si>
  <si>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</si>
  <si>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</si>
  <si>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</si>
  <si>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</si>
  <si>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</si>
  <si>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</si>
  <si>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</si>
  <si>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</si>
  <si>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</si>
  <si>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</si>
  <si>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</si>
  <si>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</si>
  <si>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</si>
  <si>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</si>
  <si>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</si>
  <si>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</si>
  <si>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</si>
  <si>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</si>
  <si>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</si>
  <si>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</si>
  <si>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</si>
  <si>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</si>
  <si>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</si>
  <si>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</si>
  <si>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</si>
  <si>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</si>
  <si>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</si>
  <si>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</si>
  <si>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</si>
  <si>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</si>
  <si>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</si>
  <si>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</si>
  <si>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</si>
  <si>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</si>
  <si>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</si>
  <si>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</si>
  <si>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</si>
  <si>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</si>
  <si>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</si>
  <si>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</si>
  <si>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</si>
  <si>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</si>
  <si>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</si>
  <si>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</si>
  <si>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</si>
  <si>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</si>
  <si>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</si>
  <si>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</si>
  <si>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</si>
  <si>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</si>
  <si>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</si>
  <si>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</si>
  <si>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</si>
  <si>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</si>
  <si>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</si>
  <si>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</si>
  <si>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</si>
  <si>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</si>
  <si>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</si>
  <si>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</si>
  <si>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</si>
  <si>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</si>
  <si>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</si>
  <si>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</si>
  <si>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</si>
  <si>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</si>
  <si>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</si>
  <si>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</si>
  <si>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</si>
  <si>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</si>
  <si>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</si>
  <si>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</si>
  <si>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</si>
  <si>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</si>
  <si>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</si>
  <si>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</si>
  <si>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</si>
  <si>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</si>
  <si>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</si>
  <si>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</si>
  <si>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</si>
  <si>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</si>
  <si>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</si>
  <si>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</si>
  <si>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</si>
  <si>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</si>
  <si>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</si>
  <si>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</si>
  <si>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</si>
  <si>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</si>
  <si>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</si>
  <si>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</si>
  <si>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</si>
  <si>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</si>
  <si>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</si>
  <si>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</si>
  <si>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</si>
  <si>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</si>
  <si>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</si>
  <si>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</si>
  <si>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</si>
  <si>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</si>
  <si>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</si>
  <si>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</si>
  <si>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</si>
  <si>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</si>
  <si>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</si>
  <si>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</si>
  <si>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</si>
  <si>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</si>
  <si>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</si>
  <si>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</si>
  <si>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</si>
  <si>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</si>
  <si>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</si>
  <si>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</si>
  <si>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</si>
  <si>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</si>
  <si>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</si>
  <si>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</si>
  <si>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</si>
  <si>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</si>
  <si>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</si>
  <si>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</si>
  <si>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</si>
  <si>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</si>
  <si>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</si>
  <si>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</si>
  <si>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</si>
  <si>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</si>
  <si>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</si>
  <si>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</si>
  <si>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</si>
  <si>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</si>
  <si>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</si>
  <si>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</si>
  <si>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</si>
  <si>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</si>
  <si>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</si>
  <si>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</si>
  <si>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</si>
  <si>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</si>
  <si>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</si>
  <si>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</si>
  <si>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</si>
  <si>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</si>
  <si>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</si>
  <si>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</si>
  <si>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</si>
  <si>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</si>
  <si>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</si>
  <si>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</si>
  <si>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</si>
  <si>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</si>
  <si>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</si>
  <si>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</si>
  <si>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</si>
  <si>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</si>
  <si>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</si>
  <si>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</si>
  <si>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</si>
  <si>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</si>
  <si>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</si>
  <si>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</si>
  <si>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</si>
  <si>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</si>
  <si>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</si>
  <si>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</si>
  <si>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</si>
  <si>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</si>
  <si>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</si>
  <si>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</si>
  <si>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</si>
  <si>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</si>
  <si>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</si>
  <si>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</si>
  <si>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</si>
  <si>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</si>
  <si>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</si>
  <si>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</si>
  <si>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</si>
  <si>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</si>
  <si>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</si>
  <si>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</si>
  <si>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</si>
  <si>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</si>
  <si>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</si>
  <si>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</si>
  <si>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</si>
  <si>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</si>
  <si>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</si>
  <si>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</si>
  <si>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</si>
  <si>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</si>
  <si>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</si>
  <si>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</si>
  <si>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</si>
  <si>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</si>
  <si>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</si>
  <si>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</si>
  <si>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</si>
  <si>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</si>
  <si>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</si>
  <si>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</si>
  <si>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</si>
  <si>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</si>
  <si>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</si>
  <si>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</si>
  <si>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</si>
  <si>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</si>
  <si>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</si>
  <si>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</si>
  <si>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</si>
  <si>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</si>
  <si>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</si>
  <si>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</si>
  <si>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</si>
  <si>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</si>
  <si>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</si>
  <si>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</si>
  <si>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</si>
  <si>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</si>
  <si>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</si>
  <si>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</si>
  <si>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</si>
  <si>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</si>
  <si>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</si>
  <si>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</si>
  <si>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</si>
  <si>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</si>
  <si>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</si>
  <si>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</si>
  <si>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</si>
  <si>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</si>
  <si>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</si>
  <si>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</si>
  <si>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</si>
  <si>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</si>
  <si>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</si>
  <si>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</si>
  <si>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</si>
  <si>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</si>
  <si>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</si>
  <si>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</si>
  <si>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</si>
  <si>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</si>
  <si>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</si>
  <si>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</si>
  <si>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</si>
  <si>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</si>
  <si>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</si>
  <si>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</si>
  <si>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</si>
  <si>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</si>
  <si>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</si>
  <si>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</si>
  <si>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</si>
  <si>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</si>
  <si>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</si>
  <si>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</si>
  <si>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</si>
  <si>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</si>
  <si>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</si>
  <si>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</si>
  <si>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</si>
  <si>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</si>
  <si>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</si>
  <si>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</si>
  <si>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</si>
  <si>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</si>
  <si>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</si>
  <si>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</si>
  <si>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</si>
  <si>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</si>
  <si>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</si>
  <si>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</si>
  <si>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</si>
  <si>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</si>
  <si>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</si>
  <si>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</si>
  <si>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</si>
  <si>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</si>
  <si>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</si>
  <si>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</si>
  <si>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</si>
  <si>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</si>
  <si>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</si>
  <si>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</si>
  <si>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</si>
  <si>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</si>
  <si>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</si>
  <si>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</si>
  <si>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</si>
  <si>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</si>
  <si>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</si>
  <si>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</si>
  <si>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</si>
  <si>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</si>
  <si>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</si>
  <si>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</si>
  <si>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</si>
  <si>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</si>
  <si>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</si>
  <si>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</si>
  <si>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</si>
  <si>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</si>
  <si>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</si>
  <si>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</si>
  <si>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</si>
  <si>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</si>
  <si>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</si>
  <si>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</si>
  <si>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</si>
  <si>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</si>
  <si>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</si>
  <si>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</si>
  <si>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</si>
  <si>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</si>
  <si>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</si>
  <si>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</si>
  <si>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</si>
  <si>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</si>
  <si>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</si>
  <si>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</si>
  <si>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</si>
  <si>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</si>
  <si>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</si>
  <si>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</si>
  <si>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</si>
  <si>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</si>
  <si>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</si>
  <si>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</si>
  <si>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</si>
  <si>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</si>
  <si>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</si>
  <si>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</si>
  <si>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</si>
  <si>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</si>
  <si>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</si>
  <si>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</si>
  <si>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</si>
  <si>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</si>
  <si>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</si>
  <si>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</si>
  <si>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</si>
  <si>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</si>
  <si>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</si>
  <si>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</si>
  <si>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</si>
  <si>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</si>
  <si>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</si>
  <si>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</si>
  <si>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</si>
  <si>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</si>
  <si>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</si>
  <si>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</si>
  <si>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</si>
  <si>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</si>
  <si>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</si>
  <si>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</si>
  <si>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</si>
  <si>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</si>
  <si>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</si>
  <si>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</si>
  <si>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</si>
  <si>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</si>
  <si>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</si>
  <si>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</si>
  <si>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</si>
  <si>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</si>
  <si>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</si>
  <si>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</si>
  <si>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</si>
  <si>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</si>
  <si>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</si>
  <si>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</si>
  <si>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</si>
  <si>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</si>
  <si>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</si>
  <si>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</si>
  <si>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</si>
  <si>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</si>
  <si>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</si>
  <si>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</si>
  <si>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</si>
  <si>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</si>
  <si>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</si>
  <si>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</si>
  <si>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</si>
  <si>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</si>
  <si>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</si>
  <si>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</si>
  <si>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</si>
  <si>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</si>
  <si>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</si>
  <si>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</si>
  <si>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</si>
  <si>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</si>
  <si>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</si>
  <si>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</si>
  <si>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</si>
  <si>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</si>
  <si>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</si>
  <si>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</si>
  <si>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</si>
  <si>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</si>
  <si>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</si>
  <si>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</si>
  <si>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</si>
  <si>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</si>
  <si>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</si>
  <si>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</si>
  <si>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</si>
  <si>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</si>
  <si>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</si>
  <si>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</si>
  <si>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</si>
  <si>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</si>
  <si>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</si>
  <si>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</si>
  <si>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</si>
  <si>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</si>
  <si>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</si>
  <si>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</si>
  <si>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</si>
  <si>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</si>
  <si>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</si>
  <si>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</si>
  <si>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</si>
  <si>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</si>
  <si>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</si>
  <si>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</si>
  <si>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</si>
  <si>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</si>
  <si>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</si>
  <si>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</si>
  <si>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</si>
  <si>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</si>
  <si>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</si>
  <si>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</si>
  <si>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</si>
  <si>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</si>
  <si>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</si>
  <si>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</si>
  <si>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</si>
  <si>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</si>
  <si>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</si>
  <si>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</si>
  <si>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</si>
  <si>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</si>
  <si>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</si>
  <si>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</si>
  <si>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</si>
  <si>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</si>
  <si>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</si>
  <si>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</si>
  <si>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</si>
  <si>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</si>
  <si>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</si>
  <si>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</si>
  <si>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</si>
  <si>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</si>
  <si>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</si>
  <si>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</si>
  <si>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</si>
  <si>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</si>
  <si>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</si>
  <si>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</si>
  <si>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</si>
  <si>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</si>
  <si>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</si>
  <si>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</si>
  <si>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</si>
  <si>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</si>
  <si>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</si>
  <si>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</si>
  <si>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</si>
  <si>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</si>
  <si>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</si>
  <si>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</si>
  <si>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</si>
  <si>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</si>
  <si>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</si>
  <si>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</si>
  <si>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</si>
  <si>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</si>
  <si>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</si>
  <si>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</si>
  <si>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</si>
  <si>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</si>
  <si>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</si>
  <si>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</si>
  <si>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</si>
  <si>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</si>
  <si>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</si>
  <si>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</si>
  <si>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</si>
  <si>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</si>
  <si>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</si>
  <si>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</si>
  <si>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</si>
  <si>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</si>
  <si>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</si>
  <si>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</si>
  <si>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</si>
  <si>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</si>
  <si>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</si>
  <si>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</si>
  <si>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</si>
  <si>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</si>
  <si>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</si>
  <si>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</si>
  <si>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</si>
  <si>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</si>
  <si>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</si>
  <si>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</si>
  <si>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</si>
  <si>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</si>
  <si>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</si>
  <si>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</si>
  <si>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</si>
  <si>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</si>
  <si>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</si>
  <si>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</si>
  <si>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</si>
  <si>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</si>
  <si>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</si>
  <si>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</si>
  <si>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</si>
  <si>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</si>
  <si>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</si>
  <si>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</si>
  <si>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</si>
  <si>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</si>
  <si>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</si>
  <si>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</si>
  <si>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</si>
  <si>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</si>
  <si>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</si>
  <si>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</si>
  <si>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</si>
  <si>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</si>
  <si>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</si>
  <si>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</si>
  <si>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</si>
  <si>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</si>
  <si>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</si>
  <si>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</si>
  <si>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</si>
  <si>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</si>
  <si>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</si>
  <si>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</si>
  <si>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</si>
  <si>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</si>
  <si>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</si>
  <si>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</si>
  <si>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</si>
  <si>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</si>
  <si>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</si>
  <si>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</si>
  <si>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</si>
  <si>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</si>
  <si>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</si>
  <si>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</si>
  <si>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</si>
  <si>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</si>
  <si>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</si>
  <si>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</si>
  <si>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</si>
  <si>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</si>
  <si>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</si>
  <si>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</si>
  <si>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</si>
  <si>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</si>
  <si>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</si>
  <si>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</si>
  <si>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</si>
  <si>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</si>
  <si>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</si>
  <si>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</si>
  <si>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</si>
  <si>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</si>
  <si>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</si>
  <si>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</si>
  <si>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</si>
  <si>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</si>
  <si>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</si>
  <si>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</si>
  <si>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</si>
  <si>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</si>
  <si>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</si>
  <si>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</si>
  <si>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</si>
  <si>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</si>
  <si>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</si>
  <si>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</si>
  <si>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</si>
  <si>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</si>
  <si>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</si>
  <si>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</si>
  <si>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</si>
  <si>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</si>
  <si>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</si>
  <si>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</si>
  <si>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</si>
  <si>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</si>
  <si>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</si>
  <si>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</si>
  <si>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</si>
  <si>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</si>
  <si>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</si>
  <si>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</si>
  <si>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</si>
  <si>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</si>
  <si>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</si>
  <si>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</si>
  <si>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</si>
  <si>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</si>
  <si>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</si>
  <si>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</si>
  <si>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</si>
  <si>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</si>
  <si>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</si>
  <si>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</si>
  <si>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</si>
  <si>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</si>
  <si>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</si>
  <si>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</si>
  <si>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</si>
  <si>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</si>
  <si>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</si>
  <si>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</si>
  <si>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</si>
  <si>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</si>
  <si>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</si>
  <si>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</si>
  <si>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</si>
  <si>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</si>
  <si>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</si>
  <si>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</si>
  <si>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</si>
  <si>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</si>
  <si>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</si>
  <si>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</si>
  <si>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</si>
  <si>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</si>
  <si>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</si>
  <si>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</si>
  <si>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</si>
  <si>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</si>
  <si>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</si>
  <si>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</si>
  <si>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</si>
  <si>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</si>
  <si>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</si>
  <si>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</si>
  <si>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</si>
  <si>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</si>
  <si>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</si>
  <si>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</si>
  <si>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</si>
  <si>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</si>
  <si>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</si>
  <si>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</si>
  <si>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</si>
  <si>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</si>
  <si>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</si>
  <si>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</si>
  <si>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</si>
  <si>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</si>
  <si>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</si>
  <si>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</si>
  <si>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</si>
  <si>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</si>
  <si>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</si>
  <si>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</si>
  <si>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</si>
  <si>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</si>
  <si>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</si>
  <si>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</si>
  <si>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</si>
  <si>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</si>
  <si>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</si>
  <si>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</si>
  <si>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</si>
  <si>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</si>
  <si>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</si>
  <si>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</si>
  <si>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</si>
  <si>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</si>
  <si>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</si>
  <si>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</si>
  <si>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</si>
  <si>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</si>
  <si>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</si>
  <si>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</si>
  <si>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</si>
  <si>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</si>
  <si>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</si>
  <si>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</si>
  <si>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</si>
  <si>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</si>
  <si>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</si>
  <si>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</si>
  <si>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</si>
  <si>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</si>
  <si>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</si>
  <si>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</si>
  <si>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</si>
  <si>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</si>
  <si>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</si>
  <si>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</si>
  <si>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</si>
  <si>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</si>
  <si>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</si>
  <si>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</si>
  <si>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</si>
  <si>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</si>
  <si>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</si>
  <si>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</si>
  <si>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</si>
  <si>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</si>
  <si>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</si>
  <si>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</si>
  <si>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</si>
  <si>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</si>
  <si>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</si>
  <si>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</si>
  <si>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</si>
  <si>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</si>
  <si>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</si>
  <si>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</si>
  <si>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</si>
  <si>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</si>
  <si>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</si>
  <si>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</si>
  <si>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</si>
  <si>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</si>
  <si>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</si>
  <si>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</si>
  <si>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</si>
  <si>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</si>
  <si>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</si>
  <si>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</si>
  <si>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</si>
  <si>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</si>
  <si>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</si>
  <si>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</si>
  <si>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</si>
  <si>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</si>
  <si>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</si>
  <si>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</si>
  <si>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</si>
  <si>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</si>
  <si>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</si>
  <si>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</si>
  <si>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</si>
  <si>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</si>
  <si>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</si>
  <si>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</si>
  <si>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</si>
  <si>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</si>
  <si>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</si>
  <si>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</si>
  <si>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</si>
  <si>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</si>
  <si>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</si>
  <si>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</si>
  <si>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</si>
  <si>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</si>
  <si>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</si>
  <si>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</si>
  <si>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</si>
  <si>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</si>
  <si>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</si>
  <si>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</si>
  <si>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</si>
  <si>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</si>
  <si>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</si>
  <si>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</si>
  <si>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</si>
  <si>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</si>
  <si>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</si>
  <si>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</si>
  <si>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</si>
  <si>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</si>
  <si>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</si>
  <si>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</si>
  <si>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</si>
  <si>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</si>
  <si>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</si>
  <si>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</si>
  <si>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</si>
  <si>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</si>
  <si>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</si>
  <si>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</si>
  <si>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</si>
  <si>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</si>
  <si>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</si>
  <si>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</si>
  <si>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</si>
  <si>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</si>
  <si>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</si>
  <si>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</si>
  <si>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</si>
  <si>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</si>
  <si>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</si>
  <si>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</si>
  <si>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</si>
  <si>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</si>
  <si>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</si>
  <si>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</si>
  <si>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</si>
  <si>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</si>
  <si>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</si>
  <si>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</si>
  <si>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</si>
  <si>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</si>
  <si>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</si>
  <si>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</si>
  <si>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</si>
  <si>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</si>
  <si>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</si>
  <si>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</si>
  <si>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</si>
  <si>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</si>
  <si>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</si>
  <si>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</si>
  <si>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</si>
  <si>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</si>
  <si>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</si>
  <si>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</si>
  <si>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</si>
  <si>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</si>
  <si>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</si>
  <si>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</si>
  <si>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</si>
  <si>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</si>
  <si>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</si>
  <si>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</si>
  <si>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</si>
  <si>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</si>
  <si>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</si>
  <si>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</si>
  <si>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</si>
  <si>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</si>
  <si>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</si>
  <si>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</si>
  <si>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</si>
  <si>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</si>
  <si>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</si>
  <si>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</si>
  <si>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</si>
  <si>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</si>
  <si>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</si>
  <si>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</si>
  <si>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</si>
  <si>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</si>
  <si>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</si>
  <si>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</si>
  <si>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</si>
  <si>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</si>
  <si>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</si>
  <si>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</si>
  <si>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</si>
  <si>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</si>
  <si>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</si>
  <si>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</si>
  <si>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</si>
  <si>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</si>
  <si>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</si>
  <si>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</si>
  <si>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</si>
  <si>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</si>
  <si>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</si>
  <si>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</si>
  <si>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</si>
  <si>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</si>
  <si>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</si>
  <si>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</si>
  <si>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</si>
  <si>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</si>
  <si>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</si>
  <si>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</si>
  <si>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</si>
  <si>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</si>
  <si>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</si>
  <si>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</si>
  <si>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</si>
  <si>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</si>
  <si>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</si>
  <si>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</si>
  <si>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</si>
  <si>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</si>
  <si>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</si>
  <si>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</si>
  <si>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</si>
  <si>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</si>
  <si>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</si>
  <si>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</si>
  <si>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</si>
  <si>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</si>
  <si>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</si>
  <si>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</si>
  <si>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</si>
  <si>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</si>
  <si>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</si>
  <si>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</si>
  <si>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</si>
  <si>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</si>
  <si>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</si>
  <si>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</si>
  <si>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</si>
  <si>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</si>
  <si>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</si>
  <si>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</si>
  <si>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</si>
  <si>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</si>
  <si>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</si>
  <si>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</si>
  <si>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</si>
  <si>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</si>
  <si>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</si>
  <si>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</si>
  <si>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</si>
  <si>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</si>
  <si>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</si>
  <si>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</si>
  <si>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</si>
  <si>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</si>
  <si>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</si>
  <si>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</si>
  <si>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</si>
  <si>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</si>
  <si>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</si>
  <si>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</si>
  <si>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</si>
  <si>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</si>
  <si>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</si>
  <si>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</si>
  <si>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</si>
  <si>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</si>
  <si>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</si>
  <si>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</si>
  <si>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</si>
  <si>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</si>
  <si>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</si>
  <si>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</si>
  <si>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</si>
  <si>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</si>
  <si>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</si>
  <si>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</si>
  <si>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</si>
  <si>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</si>
  <si>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</si>
  <si>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</si>
  <si>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</si>
  <si>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</si>
  <si>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</si>
  <si>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</si>
  <si>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</si>
  <si>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</si>
  <si>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</si>
  <si>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</si>
  <si>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</si>
  <si>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</si>
  <si>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</si>
  <si>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</si>
  <si>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</si>
  <si>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</si>
  <si>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</si>
  <si>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</si>
  <si>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</si>
  <si>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</si>
  <si>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</si>
  <si>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</si>
  <si>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</si>
  <si>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</si>
  <si>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</si>
  <si>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</si>
  <si>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</si>
  <si>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</si>
  <si>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</si>
  <si>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</si>
  <si>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</si>
  <si>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</si>
  <si>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</si>
  <si>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</si>
  <si>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</si>
  <si>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</si>
  <si>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</si>
  <si>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</si>
  <si>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</si>
  <si>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</si>
  <si>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</si>
  <si>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</si>
  <si>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</si>
  <si>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</si>
  <si>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</si>
  <si>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</si>
  <si>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</si>
  <si>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</si>
  <si>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</si>
  <si>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</si>
  <si>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</si>
  <si>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</si>
  <si>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</si>
  <si>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</si>
  <si>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</si>
  <si>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</si>
  <si>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</si>
  <si>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</si>
  <si>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</si>
  <si>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</si>
  <si>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</si>
  <si>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</si>
  <si>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</si>
  <si>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</si>
  <si>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</si>
  <si>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</si>
  <si>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</si>
  <si>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</si>
  <si>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</si>
  <si>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</si>
  <si>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</si>
  <si>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</si>
  <si>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</si>
  <si>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</si>
  <si>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</si>
  <si>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</si>
  <si>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</si>
  <si>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</si>
  <si>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</si>
  <si>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</si>
  <si>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</si>
  <si>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</si>
  <si>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</si>
  <si>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</si>
  <si>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</si>
  <si>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</si>
  <si>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</si>
  <si>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</si>
  <si>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</si>
  <si>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</si>
  <si>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</si>
  <si>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</si>
  <si>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</si>
  <si>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</si>
  <si>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</si>
  <si>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</si>
  <si>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</si>
  <si>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</si>
  <si>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</si>
  <si>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</si>
  <si>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</si>
  <si>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</si>
  <si>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</si>
  <si>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</si>
  <si>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</si>
  <si>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</si>
  <si>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</si>
  <si>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</si>
  <si>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</si>
  <si>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</si>
  <si>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</si>
  <si>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</si>
  <si>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</si>
  <si>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</si>
  <si>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</si>
  <si>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</si>
  <si>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</si>
  <si>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</si>
  <si>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</si>
  <si>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</si>
  <si>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</si>
  <si>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</si>
  <si>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</si>
  <si>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</si>
  <si>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</si>
  <si>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</si>
  <si>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</si>
  <si>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</si>
  <si>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</si>
  <si>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</si>
  <si>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</si>
  <si>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</si>
  <si>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</si>
  <si>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</si>
  <si>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</si>
  <si>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</si>
  <si>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</si>
  <si>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</si>
  <si>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</si>
  <si>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</si>
  <si>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</si>
  <si>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</si>
  <si>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</si>
  <si>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</si>
  <si>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</si>
  <si>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</si>
  <si>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</si>
  <si>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</si>
  <si>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</si>
  <si>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</si>
  <si>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</si>
  <si>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</si>
  <si>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</si>
  <si>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</si>
  <si>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</si>
  <si>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</si>
  <si>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</si>
  <si>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</si>
  <si>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</si>
  <si>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</si>
  <si>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</si>
  <si>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</si>
  <si>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</si>
  <si>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</si>
  <si>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</si>
  <si>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</si>
  <si>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</si>
  <si>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</si>
  <si>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</si>
  <si>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</si>
  <si>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</si>
  <si>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</si>
  <si>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</si>
  <si>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</si>
  <si>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</si>
  <si>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</si>
  <si>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</si>
  <si>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</si>
  <si>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</si>
  <si>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</si>
  <si>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</si>
  <si>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</si>
  <si>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</si>
  <si>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</si>
  <si>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</si>
  <si>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</si>
  <si>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</si>
  <si>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</si>
  <si>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</si>
  <si>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</si>
  <si>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</si>
  <si>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</si>
  <si>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</si>
  <si>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</si>
  <si>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</si>
  <si>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</si>
  <si>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</si>
  <si>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</si>
  <si>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</si>
  <si>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</si>
  <si>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</si>
  <si>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</si>
  <si>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</si>
  <si>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</si>
  <si>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</si>
  <si>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</si>
  <si>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</si>
  <si>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</si>
  <si>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</si>
  <si>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</si>
  <si>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</si>
  <si>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</si>
  <si>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</si>
  <si>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</si>
  <si>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</si>
  <si>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</si>
  <si>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</si>
  <si>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</si>
  <si>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</si>
  <si>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</si>
  <si>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</si>
  <si>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</si>
  <si>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</si>
  <si>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</si>
  <si>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</si>
  <si>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</si>
  <si>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</si>
  <si>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</si>
  <si>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</si>
  <si>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</si>
  <si>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</si>
  <si>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</si>
  <si>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</si>
  <si>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</si>
  <si>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</si>
  <si>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</si>
  <si>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</si>
  <si>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</si>
  <si>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</si>
  <si>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</si>
  <si>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</si>
  <si>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</si>
  <si>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</si>
  <si>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</si>
  <si>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</si>
  <si>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</si>
  <si>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</si>
  <si>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</si>
  <si>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</si>
  <si>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</si>
  <si>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</si>
  <si>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</si>
  <si>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</si>
  <si>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</si>
  <si>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</si>
  <si>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</si>
  <si>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</si>
  <si>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</si>
  <si>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</si>
  <si>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</si>
  <si>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</si>
  <si>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</si>
  <si>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</si>
  <si>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</si>
  <si>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</si>
  <si>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</si>
  <si>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</si>
  <si>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</si>
  <si>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</si>
  <si>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</si>
  <si>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</si>
  <si>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</si>
  <si>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</si>
  <si>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</si>
  <si>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</si>
  <si>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</si>
  <si>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</si>
  <si>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</si>
  <si>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</si>
  <si>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</si>
  <si>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</si>
  <si>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</si>
  <si>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</si>
  <si>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</si>
  <si>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</si>
  <si>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</si>
  <si>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</si>
  <si>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</si>
  <si>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</si>
  <si>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</si>
  <si>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</si>
  <si>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</si>
  <si>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</si>
  <si>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</si>
  <si>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</si>
  <si>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</si>
  <si>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</si>
  <si>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</si>
  <si>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</si>
  <si>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</si>
  <si>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</si>
  <si>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</si>
  <si>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</si>
  <si>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</si>
  <si>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</si>
  <si>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</si>
  <si>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</si>
  <si>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</si>
  <si>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</si>
  <si>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</si>
  <si>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</si>
  <si>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</si>
  <si>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</si>
  <si>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</si>
  <si>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</si>
  <si>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</si>
  <si>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</si>
  <si>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</si>
  <si>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</si>
  <si>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</si>
  <si>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</si>
  <si>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</si>
  <si>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</si>
  <si>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</si>
  <si>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</si>
  <si>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</si>
  <si>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</si>
  <si>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</si>
  <si>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</si>
  <si>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</si>
  <si>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</si>
  <si>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</si>
  <si>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</si>
  <si>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</si>
  <si>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</si>
  <si>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</si>
  <si>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</si>
  <si>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</si>
  <si>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</si>
  <si>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</si>
  <si>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</si>
  <si>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</si>
  <si>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</si>
  <si>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</si>
  <si>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</si>
  <si>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</si>
  <si>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</si>
  <si>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</si>
  <si>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</si>
  <si>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</si>
  <si>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</si>
  <si>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</si>
  <si>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</si>
  <si>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</si>
  <si>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</si>
  <si>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</si>
  <si>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</si>
  <si>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</si>
  <si>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</si>
  <si>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</si>
  <si>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</si>
  <si>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</si>
  <si>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</si>
  <si>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</si>
  <si>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</si>
  <si>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</si>
  <si>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</si>
  <si>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</si>
  <si>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</si>
  <si>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</si>
  <si>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</si>
  <si>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</si>
  <si>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</si>
  <si>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</si>
  <si>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</si>
  <si>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</si>
  <si>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</si>
  <si>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</si>
  <si>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</si>
  <si>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</si>
  <si>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</si>
  <si>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</si>
  <si>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</si>
  <si>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</si>
  <si>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</si>
  <si>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</si>
  <si>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</si>
  <si>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</si>
  <si>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</si>
  <si>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</si>
  <si>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</si>
  <si>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</si>
  <si>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</si>
  <si>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</si>
  <si>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</si>
  <si>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</si>
  <si>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</si>
  <si>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</si>
  <si>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</si>
  <si>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</si>
  <si>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</si>
  <si>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</si>
  <si>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</si>
  <si>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</si>
  <si>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</si>
  <si>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</si>
  <si>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</si>
  <si>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</si>
  <si>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</si>
  <si>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</si>
  <si>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</si>
  <si>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</si>
  <si>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</si>
  <si>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</si>
  <si>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</si>
  <si>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</si>
  <si>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</si>
  <si>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</si>
  <si>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</si>
  <si>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</si>
  <si>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</si>
  <si>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</si>
  <si>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</si>
  <si>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</si>
  <si>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</si>
  <si>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</si>
  <si>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</si>
  <si>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</si>
  <si>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</si>
  <si>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</si>
  <si>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</si>
  <si>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</si>
  <si>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</si>
  <si>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</si>
  <si>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</si>
  <si>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</si>
  <si>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</si>
  <si>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</si>
  <si>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</si>
  <si>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</si>
  <si>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</si>
  <si>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</si>
  <si>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</si>
  <si>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</si>
  <si>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</si>
  <si>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</si>
  <si>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</si>
  <si>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</si>
  <si>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</si>
  <si>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</si>
  <si>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</si>
  <si>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</si>
  <si>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</si>
  <si>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</si>
  <si>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</si>
  <si>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</si>
  <si>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</si>
  <si>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</si>
  <si>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</si>
  <si>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</si>
  <si>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</si>
  <si>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</si>
  <si>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</si>
  <si>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</si>
  <si>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</si>
  <si>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</si>
  <si>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</si>
  <si>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</si>
  <si>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</si>
  <si>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</si>
  <si>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</si>
  <si>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</si>
  <si>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</si>
  <si>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</si>
  <si>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</si>
  <si>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</si>
  <si>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</si>
  <si>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</si>
  <si>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</si>
  <si>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</si>
  <si>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</si>
  <si>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</si>
  <si>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</si>
  <si>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</si>
  <si>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</si>
  <si>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</si>
  <si>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</si>
  <si>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</si>
  <si>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</si>
  <si>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</si>
  <si>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</si>
  <si>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</si>
  <si>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</si>
  <si>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</si>
  <si>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</si>
  <si>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</si>
  <si>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</si>
  <si>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</si>
  <si>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</si>
  <si>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</si>
  <si>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</si>
  <si>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</si>
  <si>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</si>
  <si>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</si>
  <si>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</si>
  <si>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</si>
  <si>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</si>
  <si>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</si>
  <si>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</si>
  <si>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</si>
  <si>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</si>
  <si>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</si>
  <si>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</si>
  <si>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</si>
  <si>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</si>
  <si>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</si>
  <si>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</si>
  <si>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</si>
  <si>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</si>
  <si>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</si>
  <si>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</si>
  <si>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</si>
  <si>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</si>
  <si>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</si>
  <si>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</si>
  <si>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</si>
  <si>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</si>
  <si>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</si>
  <si>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</si>
  <si>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</si>
  <si>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</si>
  <si>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</si>
  <si>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</si>
  <si>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</si>
  <si>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</si>
  <si>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</si>
  <si>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</si>
  <si>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</si>
  <si>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</si>
  <si>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</si>
  <si>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</si>
  <si>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</si>
  <si>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</si>
  <si>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</si>
  <si>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</si>
  <si>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</si>
  <si>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</si>
  <si>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</si>
  <si>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</si>
  <si>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</si>
  <si>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</si>
  <si>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</si>
  <si>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</si>
  <si>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</si>
  <si>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</si>
  <si>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</si>
  <si>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</si>
  <si>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</si>
  <si>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</si>
  <si>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</si>
  <si>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</si>
  <si>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</si>
  <si>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</si>
  <si>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</si>
  <si>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</si>
  <si>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</si>
  <si>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</si>
  <si>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</si>
  <si>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</si>
  <si>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</si>
  <si>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</si>
  <si>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</si>
  <si>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</si>
  <si>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</si>
  <si>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</si>
  <si>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</si>
  <si>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</si>
  <si>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</si>
  <si>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</si>
  <si>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</si>
  <si>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</si>
  <si>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</si>
  <si>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</si>
  <si>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</si>
  <si>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</si>
  <si>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</si>
  <si>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</si>
  <si>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</si>
  <si>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</si>
  <si>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</si>
  <si>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</si>
  <si>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</si>
  <si>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</si>
  <si>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</si>
  <si>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</si>
  <si>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</si>
  <si>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</si>
  <si>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</si>
  <si>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</si>
  <si>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</si>
  <si>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</si>
  <si>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</si>
  <si>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</si>
  <si>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</si>
  <si>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</si>
  <si>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</si>
  <si>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</si>
  <si>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</si>
  <si>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</si>
  <si>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</si>
  <si>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</si>
  <si>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</si>
  <si>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</si>
  <si>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</si>
  <si>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</si>
  <si>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</si>
  <si>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</si>
  <si>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</si>
  <si>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</si>
  <si>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</si>
  <si>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</si>
  <si>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</si>
  <si>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</si>
  <si>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</si>
  <si>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</si>
  <si>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</si>
  <si>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</si>
  <si>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</si>
  <si>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</si>
  <si>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</si>
  <si>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</si>
  <si>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</si>
  <si>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</si>
  <si>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</si>
  <si>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</si>
  <si>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</si>
  <si>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</si>
  <si>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</si>
  <si>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</si>
  <si>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</si>
  <si>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</si>
  <si>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</si>
  <si>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</si>
  <si>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</si>
  <si>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</si>
  <si>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</si>
  <si>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</si>
  <si>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</si>
  <si>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</si>
  <si>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</si>
  <si>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</si>
  <si>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</si>
  <si>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</si>
  <si>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</si>
  <si>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</si>
  <si>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</si>
  <si>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</si>
  <si>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</si>
  <si>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</si>
  <si>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</si>
  <si>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</si>
  <si>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</si>
  <si>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</si>
  <si>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</si>
  <si>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</si>
  <si>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</si>
  <si>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</si>
  <si>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</si>
  <si>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</si>
  <si>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</si>
  <si>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</si>
  <si>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</si>
  <si>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</si>
  <si>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</si>
  <si>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</si>
  <si>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</si>
  <si>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</si>
  <si>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</si>
  <si>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</si>
  <si>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</si>
  <si>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</si>
  <si>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</si>
  <si>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</si>
  <si>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</si>
  <si>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</si>
  <si>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</si>
  <si>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</si>
  <si>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</si>
  <si>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</si>
  <si>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</si>
  <si>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</si>
  <si>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</si>
  <si>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</si>
  <si>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</si>
  <si>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</si>
  <si>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</si>
  <si>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</si>
  <si>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</si>
  <si>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</si>
  <si>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</si>
  <si>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</si>
  <si>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</si>
  <si>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</si>
  <si>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</si>
  <si>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</si>
  <si>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</si>
  <si>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</si>
  <si>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</si>
  <si>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</si>
  <si>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</si>
  <si>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</si>
  <si>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</si>
  <si>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</si>
  <si>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</si>
  <si>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</si>
  <si>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</si>
  <si>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</si>
  <si>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</si>
  <si>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</si>
  <si>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</si>
  <si>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</si>
  <si>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</si>
  <si>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</si>
  <si>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</si>
  <si>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</si>
  <si>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</si>
  <si>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</si>
  <si>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</si>
  <si>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</si>
  <si>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</si>
  <si>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</si>
  <si>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</si>
  <si>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</si>
  <si>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</si>
  <si>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</si>
  <si>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</si>
  <si>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</si>
  <si>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</si>
  <si>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</si>
  <si>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</si>
  <si>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</si>
  <si>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</si>
  <si>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</si>
  <si>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</si>
  <si>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</si>
  <si>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</si>
  <si>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</si>
  <si>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</si>
  <si>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</si>
  <si>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</si>
  <si>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</si>
  <si>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</si>
  <si>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</si>
  <si>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</si>
  <si>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</si>
  <si>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</si>
  <si>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</si>
  <si>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</si>
  <si>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</si>
  <si>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</si>
  <si>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</si>
  <si>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</si>
  <si>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</si>
  <si>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</si>
  <si>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</si>
  <si>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</si>
  <si>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</si>
  <si>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</si>
  <si>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</si>
  <si>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</si>
  <si>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</si>
  <si>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</si>
  <si>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</si>
  <si>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</si>
  <si>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</si>
  <si>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</si>
  <si>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</si>
  <si>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</si>
  <si>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</si>
  <si>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</si>
  <si>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</si>
  <si>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</si>
  <si>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</si>
  <si>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</si>
  <si>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</si>
  <si>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</si>
  <si>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</si>
  <si>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</si>
  <si>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</si>
  <si>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</si>
  <si>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</si>
  <si>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</si>
  <si>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</si>
  <si>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</si>
  <si>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</si>
  <si>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</si>
  <si>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</si>
  <si>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</si>
  <si>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</si>
  <si>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</si>
  <si>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</si>
  <si>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</si>
  <si>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</si>
  <si>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</si>
  <si>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</si>
  <si>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</si>
  <si>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</si>
  <si>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</si>
  <si>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</si>
  <si>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</si>
  <si>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</si>
  <si>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</si>
  <si>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</si>
  <si>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</si>
  <si>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</si>
  <si>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</si>
  <si>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</si>
  <si>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</si>
  <si>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</si>
  <si>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</si>
  <si>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</si>
  <si>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</si>
  <si>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</si>
  <si>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</si>
  <si>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</si>
  <si>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</si>
  <si>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</si>
  <si>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</si>
  <si>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</si>
  <si>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</si>
  <si>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</si>
  <si>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</si>
  <si>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</si>
  <si>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</si>
  <si>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</si>
  <si>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</si>
  <si>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</si>
  <si>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</si>
  <si>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</si>
  <si>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</si>
  <si>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</si>
  <si>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</si>
  <si>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</si>
  <si>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</si>
  <si>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</si>
  <si>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</si>
  <si>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</si>
  <si>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</si>
  <si>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</si>
  <si>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</si>
  <si>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</si>
  <si>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</si>
  <si>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</si>
  <si>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</si>
  <si>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</si>
  <si>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</si>
  <si>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</si>
  <si>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</si>
  <si>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</si>
  <si>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</si>
  <si>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</si>
  <si>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</si>
  <si>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</si>
  <si>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</si>
  <si>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</si>
  <si>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</si>
  <si>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</si>
  <si>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</si>
  <si>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</si>
  <si>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</si>
  <si>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</si>
  <si>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</si>
  <si>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</si>
  <si>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</si>
  <si>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</si>
  <si>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</si>
  <si>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</si>
  <si>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</si>
  <si>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</si>
  <si>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</si>
  <si>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</si>
  <si>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</si>
  <si>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</si>
  <si>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</si>
  <si>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</si>
  <si>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</si>
  <si>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</si>
  <si>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</si>
  <si>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</si>
  <si>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</si>
  <si>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</si>
  <si>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</si>
  <si>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</si>
  <si>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</si>
  <si>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</si>
  <si>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</si>
  <si>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</si>
  <si>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</si>
  <si>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</si>
  <si>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</si>
  <si>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</si>
  <si>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</si>
  <si>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</si>
  <si>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</si>
  <si>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</si>
  <si>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</si>
  <si>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</si>
  <si>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</si>
  <si>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</si>
  <si>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</si>
  <si>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</si>
  <si>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</si>
  <si>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</si>
  <si>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</si>
  <si>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</si>
  <si>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</si>
  <si>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</si>
  <si>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</si>
  <si>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</si>
  <si>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</si>
  <si>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</si>
  <si>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</si>
  <si>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</si>
  <si>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</si>
  <si>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</si>
  <si>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</si>
  <si>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</si>
  <si>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</si>
  <si>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</si>
  <si>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</si>
  <si>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</si>
  <si>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</si>
  <si>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</si>
  <si>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</si>
  <si>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</si>
  <si>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</si>
  <si>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</si>
  <si>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</si>
  <si>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</si>
  <si>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</si>
  <si>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</si>
  <si>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</si>
  <si>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</si>
  <si>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</si>
  <si>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</si>
  <si>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</si>
  <si>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</si>
  <si>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</si>
  <si>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</si>
  <si>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</si>
  <si>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</si>
  <si>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</si>
  <si>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</si>
  <si>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</si>
  <si>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</si>
  <si>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</si>
  <si>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</si>
  <si>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</si>
  <si>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</si>
  <si>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</si>
  <si>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</si>
  <si>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</si>
  <si>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</si>
  <si>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</si>
  <si>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</si>
  <si>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</si>
  <si>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</si>
  <si>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</si>
  <si>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</si>
  <si>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</si>
  <si>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</si>
  <si>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</si>
  <si>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</si>
  <si>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</si>
  <si>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</si>
  <si>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</si>
  <si>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</si>
  <si>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</si>
  <si>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</si>
  <si>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</si>
  <si>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</si>
  <si>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</si>
  <si>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</si>
  <si>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</si>
  <si>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</si>
  <si>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</si>
  <si>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</si>
  <si>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</si>
  <si>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</si>
  <si>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</si>
  <si>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</si>
  <si>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</si>
  <si>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</si>
  <si>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</si>
  <si>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</si>
  <si>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</si>
  <si>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</si>
  <si>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</si>
  <si>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</si>
  <si>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</si>
  <si>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</si>
  <si>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</si>
  <si>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</si>
  <si>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</si>
  <si>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</si>
  <si>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</si>
  <si>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</si>
  <si>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</si>
  <si>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</si>
  <si>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</si>
  <si>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</si>
  <si>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</si>
  <si>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</si>
  <si>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</si>
  <si>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</si>
  <si>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</si>
  <si>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</si>
  <si>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</si>
  <si>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</si>
  <si>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</si>
  <si>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</si>
  <si>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</si>
  <si>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</si>
  <si>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</si>
  <si>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</si>
  <si>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</si>
  <si>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</si>
  <si>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</si>
  <si>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</si>
  <si>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</si>
  <si>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</si>
  <si>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</si>
  <si>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</si>
  <si>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</si>
  <si>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</si>
  <si>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</si>
  <si>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</si>
  <si>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</si>
  <si>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</si>
  <si>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</si>
  <si>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</si>
  <si>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</si>
  <si>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</si>
  <si>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</si>
  <si>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</si>
  <si>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</si>
  <si>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</si>
  <si>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</si>
  <si>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</si>
  <si>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</si>
  <si>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</si>
  <si>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</si>
  <si>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</si>
  <si>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</si>
  <si>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</si>
  <si>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</si>
  <si>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</si>
  <si>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</si>
  <si>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</si>
  <si>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</si>
  <si>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</si>
  <si>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</si>
  <si>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</si>
  <si>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</si>
  <si>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</si>
  <si>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</si>
  <si>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</si>
  <si>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</si>
  <si>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</si>
  <si>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</si>
  <si>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</si>
  <si>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</si>
  <si>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</si>
  <si>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</si>
  <si>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</si>
  <si>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</si>
  <si>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</si>
  <si>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</si>
  <si>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</si>
  <si>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</si>
  <si>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</si>
  <si>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</si>
  <si>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</si>
  <si>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</si>
  <si>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</si>
  <si>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</si>
  <si>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</si>
  <si>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</si>
  <si>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</si>
  <si>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</si>
  <si>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</si>
  <si>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</si>
  <si>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</si>
  <si>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</si>
  <si>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</si>
  <si>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</si>
  <si>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</si>
  <si>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</si>
  <si>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</si>
  <si>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</si>
  <si>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</si>
  <si>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</si>
  <si>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</si>
  <si>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</si>
  <si>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</si>
  <si>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</si>
  <si>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</si>
  <si>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</si>
  <si>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</si>
  <si>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</si>
  <si>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</si>
  <si>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</si>
  <si>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</si>
  <si>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</si>
  <si>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</si>
  <si>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</si>
  <si>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</si>
  <si>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</si>
  <si>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</si>
  <si>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</si>
  <si>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</si>
  <si>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</si>
  <si>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</si>
  <si>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</si>
  <si>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</si>
  <si>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</si>
  <si>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</si>
  <si>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</si>
  <si>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</si>
  <si>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</si>
  <si>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</si>
  <si>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</si>
  <si>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</si>
  <si>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</si>
  <si>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</si>
  <si>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</si>
  <si>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</si>
  <si>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</si>
  <si>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</si>
  <si>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</si>
  <si>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</si>
  <si>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</si>
  <si>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</si>
  <si>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</si>
  <si>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</si>
  <si>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</si>
  <si>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</si>
  <si>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</si>
  <si>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</si>
  <si>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</si>
  <si>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</si>
  <si>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</si>
  <si>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</si>
  <si>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</si>
  <si>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</si>
  <si>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</si>
  <si>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</si>
  <si>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</si>
  <si>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</si>
  <si>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</si>
  <si>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</si>
  <si>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</si>
  <si>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</si>
  <si>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</si>
  <si>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</si>
  <si>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</si>
  <si>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</si>
  <si>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</si>
  <si>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</si>
  <si>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</si>
  <si>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</si>
  <si>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</si>
  <si>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</si>
  <si>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</si>
  <si>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</si>
  <si>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</si>
  <si>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</si>
  <si>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</si>
  <si>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</si>
  <si>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</si>
  <si>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</si>
  <si>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</si>
  <si>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</si>
  <si>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</si>
  <si>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</si>
  <si>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</si>
  <si>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</si>
  <si>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</si>
  <si>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</si>
  <si>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</si>
  <si>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</si>
  <si>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</si>
  <si>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</si>
  <si>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</si>
  <si>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</si>
  <si>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</si>
  <si>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</si>
  <si>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</si>
  <si>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</si>
  <si>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</si>
  <si>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</si>
  <si>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</si>
  <si>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</si>
  <si>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</si>
  <si>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</si>
  <si>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</si>
  <si>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</si>
  <si>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</si>
  <si>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</si>
  <si>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</si>
  <si>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</si>
  <si>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</si>
  <si>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</si>
  <si>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</si>
  <si>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</si>
  <si>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</si>
  <si>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</si>
  <si>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</si>
  <si>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</si>
  <si>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</si>
  <si>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</si>
  <si>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</si>
  <si>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</si>
  <si>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</si>
  <si>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</si>
  <si>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</si>
  <si>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</si>
  <si>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</si>
  <si>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</si>
  <si>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</si>
  <si>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</si>
  <si>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</si>
  <si>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</si>
  <si>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</si>
  <si>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</si>
  <si>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</si>
  <si>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</si>
  <si>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</si>
  <si>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</si>
  <si>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</si>
  <si>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</si>
  <si>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</si>
  <si>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</si>
  <si>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</si>
  <si>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</si>
  <si>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</si>
  <si>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</si>
  <si>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</si>
  <si>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</si>
  <si>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</si>
  <si>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</si>
  <si>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</si>
  <si>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</si>
  <si>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</si>
  <si>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</si>
  <si>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</si>
  <si>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</si>
  <si>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</si>
  <si>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</si>
  <si>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</si>
  <si>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</si>
  <si>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</si>
  <si>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</si>
  <si>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</si>
  <si>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</si>
  <si>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</si>
  <si>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</si>
  <si>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</si>
  <si>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</si>
  <si>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</si>
  <si>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</si>
  <si>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</si>
  <si>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</si>
  <si>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</si>
  <si>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</si>
  <si>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</si>
  <si>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</si>
  <si>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</si>
  <si>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</si>
  <si>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</si>
  <si>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</si>
  <si>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</si>
  <si>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</si>
  <si>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</si>
  <si>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</si>
  <si>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</si>
  <si>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</si>
  <si>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</si>
  <si>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</si>
  <si>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</si>
  <si>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</si>
  <si>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</si>
  <si>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</si>
  <si>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</si>
  <si>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</si>
  <si>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</si>
  <si>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</si>
  <si>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</si>
  <si>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</si>
  <si>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</si>
  <si>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</si>
  <si>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</si>
  <si>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</si>
  <si>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</si>
  <si>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</si>
  <si>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</si>
  <si>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</si>
  <si>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</si>
  <si>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</si>
  <si>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</si>
  <si>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</si>
  <si>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</si>
  <si>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</si>
  <si>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</si>
  <si>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</si>
  <si>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</si>
  <si>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</si>
  <si>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</si>
  <si>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</si>
  <si>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</si>
  <si>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</si>
  <si>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</si>
  <si>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</si>
  <si>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</si>
  <si>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</si>
  <si>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</si>
  <si>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</si>
  <si>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</si>
  <si>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</si>
  <si>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</si>
  <si>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</si>
  <si>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</si>
  <si>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</si>
  <si>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</si>
  <si>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</si>
  <si>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</si>
  <si>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</si>
  <si>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</si>
  <si>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</si>
  <si>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</si>
  <si>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</si>
  <si>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</si>
  <si>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</si>
  <si>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</si>
  <si>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</si>
  <si>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</si>
  <si>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</si>
  <si>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</si>
  <si>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</si>
  <si>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</si>
  <si>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</si>
  <si>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</si>
  <si>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</si>
  <si>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</si>
  <si>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</si>
  <si>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</si>
  <si>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</si>
  <si>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</si>
  <si>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</si>
  <si>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</si>
  <si>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</si>
  <si>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</si>
  <si>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</si>
  <si>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</si>
  <si>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</si>
  <si>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</si>
  <si>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</si>
  <si>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</si>
  <si>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</si>
  <si>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</si>
  <si>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</si>
  <si>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</si>
  <si>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</si>
  <si>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</si>
  <si>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</si>
  <si>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</si>
  <si>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</si>
  <si>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</si>
  <si>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</si>
  <si>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</si>
  <si>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</si>
  <si>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</si>
  <si>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</si>
  <si>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</si>
  <si>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</si>
  <si>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</si>
  <si>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</si>
  <si>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</si>
  <si>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</si>
  <si>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</si>
  <si>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</si>
  <si>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</si>
  <si>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</si>
  <si>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</si>
  <si>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</si>
  <si>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</si>
  <si>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</si>
  <si>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</si>
  <si>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</si>
  <si>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</si>
  <si>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</si>
  <si>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</si>
  <si>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</si>
  <si>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</si>
  <si>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</si>
  <si>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</si>
  <si>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</si>
  <si>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</si>
  <si>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</si>
  <si>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</si>
  <si>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</si>
  <si>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</si>
  <si>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</si>
  <si>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</si>
  <si>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</si>
  <si>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</si>
  <si>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</si>
  <si>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</si>
  <si>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</si>
  <si>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</si>
  <si>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</si>
  <si>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</si>
  <si>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</si>
  <si>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</si>
  <si>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</si>
  <si>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</si>
  <si>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</si>
  <si>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</si>
  <si>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</si>
  <si>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</si>
  <si>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</si>
  <si>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</si>
  <si>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</si>
  <si>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</si>
  <si>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</si>
  <si>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</si>
  <si>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</si>
  <si>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</si>
  <si>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</si>
  <si>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</si>
  <si>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</si>
  <si>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</si>
  <si>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</si>
  <si>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</si>
  <si>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</si>
  <si>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</si>
  <si>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</si>
  <si>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</si>
  <si>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</si>
  <si>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</si>
  <si>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</si>
  <si>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</si>
  <si>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</si>
  <si>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</si>
  <si>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</si>
  <si>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</si>
  <si>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</si>
  <si>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</si>
  <si>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</si>
  <si>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</si>
  <si>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</si>
  <si>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</si>
  <si>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</si>
  <si>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</si>
  <si>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</si>
  <si>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</si>
  <si>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</si>
  <si>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</si>
  <si>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</si>
  <si>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</si>
  <si>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</si>
  <si>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</si>
  <si>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</si>
  <si>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</si>
  <si>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</si>
  <si>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</si>
  <si>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</si>
  <si>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</si>
  <si>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</si>
  <si>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</si>
  <si>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</si>
  <si>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</si>
  <si>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</si>
  <si>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</si>
  <si>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</si>
  <si>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</si>
  <si>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</si>
  <si>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</si>
  <si>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</si>
  <si>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</si>
  <si>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</si>
  <si>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</si>
  <si>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</si>
  <si>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</si>
  <si>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</si>
  <si>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</si>
  <si>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</si>
  <si>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</si>
  <si>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</si>
  <si>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</si>
  <si>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</si>
  <si>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</si>
  <si>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</si>
  <si>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</si>
  <si>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</si>
  <si>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</si>
  <si>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</si>
  <si>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</si>
  <si>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</si>
  <si>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</si>
  <si>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</si>
  <si>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</si>
  <si>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</si>
  <si>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</si>
  <si>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</si>
  <si>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</si>
  <si>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</si>
  <si>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</si>
  <si>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</si>
  <si>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</si>
  <si>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</si>
  <si>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</si>
  <si>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</si>
  <si>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</si>
  <si>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</si>
  <si>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</si>
  <si>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</si>
  <si>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</si>
  <si>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</si>
  <si>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</si>
  <si>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</si>
  <si>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</si>
  <si>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</si>
  <si>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</si>
  <si>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</si>
  <si>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</si>
  <si>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</si>
  <si>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</si>
  <si>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</si>
  <si>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</si>
  <si>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</si>
  <si>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</si>
  <si>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</si>
  <si>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</si>
  <si>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</si>
  <si>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</si>
  <si>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</si>
  <si>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</si>
  <si>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</si>
  <si>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</si>
  <si>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</si>
  <si>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</si>
  <si>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</si>
  <si>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</si>
  <si>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</si>
  <si>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</si>
  <si>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</si>
  <si>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</si>
  <si>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</si>
  <si>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</si>
  <si>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</si>
  <si>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</si>
  <si>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</si>
  <si>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</si>
  <si>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</si>
  <si>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</si>
  <si>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</si>
  <si>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</si>
  <si>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</si>
  <si>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</si>
  <si>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</si>
  <si>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</si>
  <si>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</si>
  <si>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</si>
  <si>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</si>
  <si>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</si>
  <si>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</si>
  <si>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</si>
  <si>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</si>
  <si>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</si>
  <si>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</si>
  <si>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</si>
  <si>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</si>
  <si>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</si>
  <si>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</si>
  <si>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</si>
  <si>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</si>
  <si>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</si>
  <si>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</si>
  <si>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</si>
  <si>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</si>
  <si>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</si>
  <si>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</si>
  <si>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</si>
  <si>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</si>
  <si>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</si>
  <si>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</si>
  <si>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</si>
  <si>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</si>
  <si>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</si>
  <si>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</si>
  <si>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</si>
  <si>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</si>
  <si>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</si>
  <si>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</si>
  <si>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</si>
  <si>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</si>
  <si>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</si>
  <si>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</si>
  <si>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</si>
  <si>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</si>
  <si>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</si>
  <si>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</si>
  <si>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</si>
  <si>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</si>
  <si>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</si>
  <si>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</si>
  <si>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</si>
  <si>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</si>
  <si>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</si>
  <si>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</si>
  <si>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</si>
  <si>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</si>
  <si>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</si>
  <si>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</si>
  <si>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</si>
  <si>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</si>
  <si>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</si>
  <si>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</si>
  <si>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</si>
  <si>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</si>
  <si>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</si>
  <si>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</si>
  <si>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</si>
  <si>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</si>
  <si>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</si>
  <si>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</si>
  <si>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</si>
  <si>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</si>
  <si>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</si>
  <si>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</si>
  <si>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</si>
  <si>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</si>
  <si>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</si>
  <si>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</si>
  <si>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</si>
  <si>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</si>
  <si>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</si>
  <si>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</si>
  <si>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</si>
  <si>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</si>
  <si>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</si>
  <si>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</si>
  <si>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</si>
  <si>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</si>
  <si>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</si>
  <si>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</si>
  <si>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</si>
  <si>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</si>
  <si>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</si>
  <si>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</si>
  <si>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</si>
  <si>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</si>
  <si>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</si>
  <si>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</si>
  <si>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</si>
  <si>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</si>
  <si>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</si>
  <si>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</si>
  <si>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</si>
  <si>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</si>
  <si>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</si>
  <si>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</si>
  <si>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</si>
  <si>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</si>
  <si>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</si>
  <si>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</si>
  <si>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</si>
  <si>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</si>
  <si>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</si>
  <si>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</si>
  <si>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</si>
  <si>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</si>
  <si>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</si>
  <si>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</si>
  <si>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</si>
  <si>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</si>
  <si>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</si>
  <si>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</si>
  <si>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</si>
  <si>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</si>
  <si>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</si>
  <si>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</si>
  <si>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</si>
  <si>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</si>
  <si>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</si>
  <si>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</si>
  <si>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</si>
  <si>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</si>
  <si>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</si>
  <si>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</si>
  <si>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</si>
  <si>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</si>
  <si>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</si>
  <si>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</si>
  <si>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</si>
  <si>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</si>
  <si>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</si>
  <si>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</si>
  <si>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</si>
  <si>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</si>
  <si>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</si>
  <si>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</si>
  <si>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</si>
  <si>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</si>
  <si>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</si>
  <si>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</si>
  <si>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</si>
  <si>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</si>
  <si>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</si>
  <si>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</si>
  <si>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</si>
  <si>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</si>
  <si>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</si>
  <si>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</si>
  <si>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</si>
  <si>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</si>
  <si>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</si>
  <si>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</si>
  <si>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</si>
  <si>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</si>
  <si>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</si>
  <si>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</si>
  <si>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</si>
  <si>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</si>
  <si>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</si>
  <si>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</si>
  <si>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</si>
  <si>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</si>
  <si>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</si>
  <si>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</si>
  <si>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</si>
  <si>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</si>
  <si>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</si>
  <si>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</si>
  <si>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</si>
  <si>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</si>
  <si>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</si>
  <si>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</si>
  <si>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</si>
  <si>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</si>
  <si>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</si>
  <si>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</si>
  <si>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</si>
  <si>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</si>
  <si>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</si>
  <si>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</si>
  <si>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</si>
  <si>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</si>
  <si>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</si>
  <si>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</si>
  <si>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</si>
  <si>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</si>
  <si>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</si>
  <si>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</si>
  <si>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</si>
  <si>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</si>
  <si>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</si>
  <si>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</si>
  <si>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</si>
  <si>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</si>
  <si>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</si>
  <si>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</si>
  <si>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</si>
  <si>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</si>
  <si>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</si>
  <si>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</si>
  <si>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</si>
  <si>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</si>
  <si>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</si>
  <si>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</si>
  <si>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</si>
  <si>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</si>
  <si>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</si>
  <si>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</si>
  <si>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</si>
  <si>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</si>
  <si>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</si>
  <si>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</si>
  <si>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</si>
  <si>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</si>
  <si>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</si>
  <si>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</si>
  <si>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</si>
  <si>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</si>
  <si>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</si>
  <si>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</si>
  <si>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</si>
  <si>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</si>
  <si>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</si>
  <si>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</si>
  <si>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</si>
  <si>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</si>
  <si>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</si>
  <si>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</si>
  <si>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</si>
  <si>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</si>
  <si>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</si>
  <si>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</si>
  <si>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</si>
  <si>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</si>
  <si>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</si>
  <si>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</si>
  <si>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</si>
  <si>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</si>
  <si>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</si>
  <si>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</si>
  <si>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</si>
  <si>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</si>
  <si>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</si>
  <si>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</si>
  <si>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</si>
  <si>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</si>
  <si>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</si>
  <si>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</si>
  <si>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</si>
  <si>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</si>
  <si>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</si>
  <si>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</si>
  <si>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</si>
  <si>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</si>
  <si>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</si>
  <si>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</si>
  <si>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</si>
  <si>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</si>
  <si>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</si>
  <si>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</si>
  <si>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</si>
  <si>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</si>
  <si>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</si>
  <si>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</si>
  <si>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</si>
  <si>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</si>
  <si>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</si>
  <si>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</si>
  <si>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</si>
  <si>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</si>
  <si>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</si>
  <si>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</si>
  <si>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</si>
  <si>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</si>
  <si>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</si>
  <si>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</si>
  <si>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</si>
  <si>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</si>
  <si>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</si>
  <si>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</si>
  <si>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</si>
  <si>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</si>
  <si>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</si>
  <si>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</si>
  <si>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</si>
  <si>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</si>
  <si>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</si>
  <si>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</si>
  <si>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</si>
  <si>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</si>
  <si>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</si>
  <si>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</si>
  <si>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</si>
  <si>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</si>
  <si>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</si>
  <si>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</si>
  <si>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</si>
  <si>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</si>
  <si>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</si>
  <si>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</si>
  <si>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</si>
  <si>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</si>
  <si>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</si>
  <si>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</si>
  <si>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</si>
  <si>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</si>
  <si>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</si>
  <si>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</si>
  <si>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</si>
  <si>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</si>
  <si>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</si>
  <si>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</si>
  <si>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</si>
  <si>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</si>
  <si>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</si>
  <si>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</si>
  <si>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</si>
  <si>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</si>
  <si>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</si>
  <si>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</si>
  <si>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</si>
  <si>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</si>
  <si>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</si>
  <si>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</si>
  <si>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</si>
  <si>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</si>
  <si>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</si>
  <si>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</si>
  <si>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</si>
  <si>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</si>
  <si>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</si>
  <si>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</si>
  <si>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</si>
  <si>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</si>
  <si>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</si>
  <si>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</si>
  <si>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</si>
  <si>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</si>
  <si>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</si>
  <si>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</si>
  <si>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</si>
  <si>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</si>
  <si>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</si>
  <si>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</si>
  <si>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</si>
  <si>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</si>
  <si>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</si>
  <si>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</si>
  <si>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</si>
  <si>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</si>
  <si>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</si>
  <si>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</si>
  <si>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</si>
  <si>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</si>
  <si>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</si>
  <si>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</si>
  <si>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</si>
  <si>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</si>
  <si>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</si>
  <si>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</si>
  <si>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</si>
  <si>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</si>
  <si>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</si>
  <si>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</si>
  <si>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</si>
  <si>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</si>
  <si>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</si>
  <si>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</si>
  <si>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</si>
  <si>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</si>
  <si>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</si>
  <si>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</si>
  <si>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</si>
  <si>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</si>
  <si>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</si>
  <si>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</si>
  <si>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</si>
  <si>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</si>
  <si>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</si>
  <si>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</si>
  <si>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</si>
  <si>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</si>
  <si>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</si>
  <si>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</si>
  <si>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</si>
  <si>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</si>
  <si>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</si>
  <si>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</si>
  <si>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</si>
  <si>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</si>
  <si>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</si>
  <si>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</si>
  <si>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</si>
  <si>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</si>
  <si>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</si>
  <si>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</si>
  <si>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</si>
  <si>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</si>
  <si>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</si>
  <si>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</si>
  <si>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</si>
  <si>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</si>
  <si>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</si>
  <si>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</si>
  <si>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</si>
  <si>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</si>
  <si>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</si>
  <si>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</si>
  <si>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</si>
  <si>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</si>
  <si>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</si>
  <si>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</si>
  <si>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</si>
  <si>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</si>
  <si>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</si>
  <si>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</si>
  <si>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</si>
  <si>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</si>
  <si>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</si>
  <si>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</si>
  <si>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</si>
  <si>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</si>
  <si>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</si>
  <si>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</si>
  <si>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</si>
  <si>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</si>
  <si>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</si>
  <si>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</si>
  <si>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</si>
  <si>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</si>
  <si>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</si>
  <si>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</si>
  <si>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</si>
  <si>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</si>
  <si>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</si>
  <si>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</si>
  <si>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</si>
  <si>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</si>
  <si>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</si>
  <si>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</si>
  <si>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</si>
  <si>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</si>
  <si>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</si>
  <si>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</si>
  <si>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</si>
  <si>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</si>
  <si>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</si>
  <si>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</si>
  <si>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</si>
  <si>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</si>
  <si>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</si>
  <si>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</si>
  <si>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</si>
  <si>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</si>
  <si>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</si>
  <si>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</si>
  <si>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</si>
  <si>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</si>
  <si>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</si>
  <si>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</si>
  <si>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</si>
  <si>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</si>
  <si>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</si>
  <si>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</si>
  <si>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</si>
  <si>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</si>
  <si>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</si>
  <si>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</si>
  <si>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</si>
  <si>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</si>
  <si>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</si>
  <si>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</si>
  <si>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</si>
  <si>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</si>
  <si>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</si>
  <si>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</si>
  <si>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</si>
  <si>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</si>
  <si>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</si>
  <si>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</si>
  <si>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</si>
  <si>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</si>
  <si>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</si>
  <si>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</si>
  <si>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</si>
  <si>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</si>
  <si>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</si>
  <si>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</si>
  <si>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</si>
  <si>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</si>
  <si>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</si>
  <si>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</si>
  <si>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</si>
  <si>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</si>
  <si>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</si>
  <si>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</si>
  <si>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</si>
  <si>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</si>
  <si>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</si>
  <si>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</si>
  <si>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</si>
  <si>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</si>
  <si>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</si>
  <si>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</si>
  <si>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</si>
  <si>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</si>
  <si>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</si>
  <si>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</si>
  <si>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</si>
  <si>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</si>
  <si>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</si>
  <si>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</si>
  <si>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</si>
  <si>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</si>
  <si>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</si>
  <si>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</si>
  <si>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</si>
  <si>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</si>
  <si>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</si>
  <si>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</si>
  <si>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</si>
  <si>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</si>
  <si>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</si>
  <si>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</si>
  <si>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</si>
  <si>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</si>
  <si>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</si>
  <si>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</si>
  <si>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</si>
  <si>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</si>
  <si>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</si>
  <si>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</si>
  <si>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</si>
  <si>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</si>
  <si>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</si>
  <si>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</si>
  <si>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</si>
  <si>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</si>
  <si>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</si>
  <si>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</si>
  <si>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</si>
  <si>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</si>
  <si>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</si>
  <si>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</si>
  <si>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</si>
  <si>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</si>
  <si>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</si>
  <si>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</si>
  <si>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</si>
  <si>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</si>
  <si>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</si>
  <si>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</si>
  <si>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</si>
  <si>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</si>
  <si>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</si>
  <si>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</si>
  <si>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</si>
  <si>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</si>
  <si>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</si>
  <si>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</si>
  <si>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</si>
  <si>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</si>
  <si>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</si>
  <si>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</si>
  <si>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</si>
  <si>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</si>
  <si>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</si>
  <si>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</si>
  <si>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</si>
  <si>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</si>
  <si>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</si>
  <si>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</si>
  <si>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</si>
  <si>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</si>
  <si>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</si>
  <si>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</si>
  <si>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</si>
  <si>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</si>
  <si>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</si>
  <si>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</si>
  <si>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</si>
  <si>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</si>
  <si>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</si>
  <si>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</si>
  <si>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</si>
  <si>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</si>
  <si>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</si>
  <si>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</si>
  <si>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</si>
  <si>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</si>
  <si>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</si>
  <si>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</si>
  <si>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</si>
  <si>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</si>
  <si>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</si>
  <si>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</si>
  <si>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</si>
  <si>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</si>
  <si>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</si>
  <si>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</si>
  <si>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</si>
  <si>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</si>
  <si>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</si>
  <si>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</si>
  <si>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</si>
  <si>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</si>
  <si>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</si>
  <si>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</si>
  <si>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</si>
  <si>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</si>
  <si>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</si>
  <si>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</si>
  <si>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</si>
  <si>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</si>
  <si>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</si>
  <si>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</si>
  <si>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</si>
  <si>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</si>
  <si>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</si>
  <si>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</si>
  <si>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</si>
  <si>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</si>
  <si>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</si>
  <si>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</si>
  <si>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</si>
  <si>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</si>
  <si>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</si>
  <si>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</si>
  <si>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</si>
  <si>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</si>
  <si>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</si>
  <si>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</si>
  <si>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</si>
  <si>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</si>
  <si>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</si>
  <si>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</si>
  <si>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</si>
  <si>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</si>
  <si>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</si>
  <si>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</si>
  <si>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</si>
  <si>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</si>
  <si>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</si>
  <si>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</si>
  <si>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</si>
  <si>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</si>
  <si>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</si>
  <si>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</si>
  <si>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</si>
  <si>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</si>
  <si>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</si>
  <si>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</si>
  <si>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</si>
  <si>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</si>
  <si>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</si>
  <si>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</si>
  <si>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</si>
  <si>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</si>
  <si>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</si>
  <si>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</si>
  <si>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</si>
  <si>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</si>
  <si>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</si>
  <si>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</si>
  <si>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</si>
  <si>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</si>
  <si>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</si>
  <si>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</si>
  <si>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</si>
  <si>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</si>
  <si>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</si>
  <si>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</si>
  <si>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</si>
  <si>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</si>
  <si>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</si>
  <si>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</si>
  <si>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</si>
  <si>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</si>
  <si>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</si>
  <si>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</si>
  <si>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</si>
  <si>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</si>
  <si>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</si>
  <si>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</si>
  <si>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</si>
  <si>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</si>
  <si>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</si>
  <si>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</si>
  <si>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</si>
  <si>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</si>
  <si>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</si>
  <si>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</si>
  <si>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</si>
  <si>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</si>
  <si>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</si>
  <si>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</si>
  <si>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</si>
  <si>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</si>
  <si>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</si>
  <si>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</si>
  <si>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</si>
  <si>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</si>
  <si>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</si>
  <si>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</si>
  <si>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</si>
  <si>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</si>
  <si>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</si>
  <si>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</si>
  <si>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</si>
  <si>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</si>
  <si>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</si>
  <si>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</si>
  <si>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</si>
  <si>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</si>
  <si>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</si>
  <si>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</si>
  <si>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</si>
  <si>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</si>
  <si>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</si>
  <si>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</si>
  <si>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</si>
  <si>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</si>
  <si>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</si>
  <si>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</si>
  <si>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</si>
  <si>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</si>
  <si>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</si>
  <si>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</si>
  <si>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</si>
  <si>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</si>
  <si>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</si>
  <si>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</si>
  <si>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</si>
  <si>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</si>
  <si>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</si>
  <si>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</si>
  <si>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</si>
  <si>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</si>
  <si>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</si>
  <si>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</si>
  <si>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</si>
  <si>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</si>
  <si>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</si>
  <si>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</si>
  <si>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</si>
  <si>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</si>
  <si>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</si>
  <si>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</si>
  <si>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</si>
  <si>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</si>
  <si>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</si>
  <si>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</si>
  <si>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</si>
  <si>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</si>
  <si>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</si>
  <si>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</si>
  <si>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</si>
  <si>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</si>
  <si>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</si>
  <si>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</si>
  <si>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</si>
  <si>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</si>
  <si>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</si>
  <si>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</si>
  <si>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</si>
  <si>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</si>
  <si>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</si>
  <si>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</si>
  <si>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</si>
  <si>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</si>
  <si>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</si>
  <si>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</si>
  <si>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</si>
  <si>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</si>
  <si>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</si>
  <si>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</si>
  <si>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</si>
  <si>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</si>
  <si>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</si>
  <si>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</si>
  <si>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</si>
  <si>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</si>
  <si>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</si>
  <si>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</si>
  <si>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</si>
  <si>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</si>
  <si>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</si>
  <si>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</si>
  <si>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</si>
  <si>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</si>
  <si>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</si>
  <si>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</si>
  <si>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</si>
  <si>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</si>
  <si>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</si>
  <si>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</si>
  <si>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</si>
  <si>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</si>
  <si>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</si>
  <si>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</si>
  <si>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</si>
  <si>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</si>
  <si>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</si>
  <si>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</si>
  <si>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</si>
  <si>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</si>
  <si>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</si>
  <si>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</si>
  <si>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</si>
  <si>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</si>
  <si>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</si>
  <si>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</si>
  <si>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</si>
  <si>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</si>
  <si>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</si>
  <si>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</si>
  <si>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</si>
  <si>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</si>
  <si>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</si>
  <si>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</si>
  <si>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</si>
  <si>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</si>
  <si>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</si>
  <si>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</si>
  <si>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</si>
  <si>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</si>
  <si>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</si>
  <si>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</si>
  <si>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</si>
  <si>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</si>
  <si>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</si>
  <si>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</si>
  <si>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</si>
  <si>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</si>
  <si>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</si>
  <si>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</si>
  <si>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</si>
  <si>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</si>
  <si>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</si>
  <si>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</si>
  <si>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</si>
  <si>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</si>
  <si>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</si>
  <si>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</si>
  <si>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</si>
  <si>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</si>
  <si>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</si>
  <si>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</si>
  <si>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</si>
  <si>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</si>
  <si>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</si>
  <si>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</si>
  <si>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</si>
  <si>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</si>
  <si>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</si>
  <si>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</si>
  <si>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</si>
  <si>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</si>
  <si>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</si>
  <si>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</si>
  <si>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</si>
  <si>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</si>
  <si>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</si>
  <si>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</si>
  <si>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</si>
  <si>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</si>
  <si>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</si>
  <si>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</si>
  <si>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</si>
  <si>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</si>
  <si>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</si>
  <si>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</si>
  <si>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</si>
  <si>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</si>
  <si>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</si>
  <si>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</si>
  <si>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</si>
  <si>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</si>
  <si>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</si>
  <si>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</si>
  <si>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</si>
  <si>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</si>
  <si>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</si>
  <si>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</si>
  <si>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</si>
  <si>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</si>
  <si>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</si>
  <si>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</si>
  <si>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</si>
  <si>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</si>
  <si>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</si>
  <si>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</si>
  <si>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</si>
  <si>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</si>
  <si>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</si>
  <si>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</si>
  <si>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</si>
  <si>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</si>
  <si>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</si>
  <si>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</si>
  <si>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</si>
  <si>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</si>
  <si>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</si>
  <si>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</si>
  <si>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</si>
  <si>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</si>
  <si>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</si>
  <si>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</si>
  <si>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</si>
  <si>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</si>
  <si>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</si>
  <si>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</si>
  <si>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</si>
  <si>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</si>
  <si>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</si>
  <si>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</si>
  <si>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</si>
  <si>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</si>
  <si>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</si>
  <si>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</si>
  <si>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</si>
  <si>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</si>
  <si>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</si>
  <si>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</si>
  <si>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</si>
  <si>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</si>
  <si>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</si>
  <si>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</si>
  <si>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</si>
  <si>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</si>
  <si>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</si>
  <si>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</si>
  <si>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</si>
  <si>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</si>
  <si>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</si>
  <si>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</si>
  <si>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</si>
  <si>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</si>
  <si>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</si>
  <si>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</si>
  <si>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</si>
  <si>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</si>
  <si>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</si>
  <si>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</si>
  <si>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</si>
  <si>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</si>
  <si>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</si>
  <si>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</si>
  <si>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</si>
  <si>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</si>
  <si>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</si>
  <si>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</si>
  <si>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</si>
  <si>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</si>
  <si>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</si>
  <si>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</si>
  <si>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</si>
  <si>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</si>
  <si>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</si>
  <si>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</si>
  <si>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</si>
  <si>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</si>
  <si>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</si>
  <si>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</si>
  <si>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</si>
  <si>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</si>
  <si>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</si>
  <si>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</si>
  <si>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</si>
  <si>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</si>
  <si>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</si>
  <si>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</si>
  <si>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</si>
  <si>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</si>
  <si>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</si>
  <si>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</si>
  <si>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</si>
  <si>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</si>
  <si>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</si>
  <si>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</si>
  <si>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</si>
  <si>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</si>
  <si>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</si>
  <si>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</si>
  <si>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</si>
  <si>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</si>
  <si>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</si>
  <si>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</si>
  <si>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</si>
  <si>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</si>
  <si>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</si>
  <si>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</si>
  <si>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</si>
  <si>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</si>
  <si>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</si>
  <si>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</si>
  <si>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</si>
  <si>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</si>
  <si>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</si>
  <si>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</si>
  <si>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</si>
  <si>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</si>
  <si>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</si>
  <si>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</si>
  <si>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</si>
  <si>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</si>
  <si>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</si>
  <si>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</si>
  <si>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</si>
  <si>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</si>
  <si>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</si>
  <si>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</si>
  <si>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</si>
  <si>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</si>
  <si>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</si>
  <si>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</si>
  <si>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</si>
  <si>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</si>
  <si>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</si>
  <si>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</si>
  <si>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</si>
  <si>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</si>
  <si>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</si>
  <si>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</si>
  <si>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</si>
  <si>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</si>
  <si>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</si>
  <si>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</si>
  <si>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</si>
  <si>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</si>
  <si>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</si>
  <si>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</si>
  <si>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</si>
  <si>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</si>
  <si>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</si>
  <si>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</si>
  <si>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</si>
  <si>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</si>
  <si>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</si>
  <si>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</si>
  <si>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</si>
  <si>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</si>
  <si>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</si>
  <si>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</si>
  <si>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</si>
  <si>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</si>
  <si>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</si>
  <si>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</si>
  <si>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</si>
  <si>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</si>
  <si>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</si>
  <si>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</si>
  <si>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</si>
  <si>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</si>
  <si>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</si>
  <si>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</si>
  <si>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</si>
  <si>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</si>
  <si>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</si>
  <si>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</si>
  <si>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</si>
  <si>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</si>
  <si>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</si>
  <si>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</si>
  <si>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</si>
  <si>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</si>
  <si>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</si>
  <si>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</si>
  <si>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</si>
  <si>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</si>
  <si>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</si>
  <si>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</si>
  <si>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</si>
  <si>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</si>
  <si>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</si>
  <si>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</si>
  <si>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</si>
  <si>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</si>
  <si>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</si>
  <si>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</si>
  <si>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</si>
  <si>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</si>
  <si>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</si>
  <si>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</si>
  <si>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</si>
  <si>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</si>
  <si>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</si>
  <si>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</si>
  <si>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</si>
  <si>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</si>
  <si>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</si>
  <si>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</si>
  <si>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</si>
  <si>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</si>
  <si>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</si>
  <si>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</si>
  <si>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</si>
  <si>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</si>
  <si>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</si>
  <si>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</si>
  <si>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</si>
  <si>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</si>
  <si>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</si>
  <si>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</si>
  <si>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</si>
  <si>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</si>
  <si>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</si>
  <si>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</si>
  <si>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</si>
  <si>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</si>
  <si>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</si>
  <si>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</si>
  <si>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</si>
  <si>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</si>
  <si>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</si>
  <si>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</si>
  <si>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</si>
  <si>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</si>
  <si>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</si>
  <si>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</si>
  <si>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</si>
  <si>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</si>
  <si>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</si>
  <si>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</si>
  <si>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</si>
  <si>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</si>
  <si>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</si>
  <si>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</si>
  <si>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</si>
  <si>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</si>
  <si>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</si>
  <si>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</si>
  <si>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</si>
  <si>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</si>
  <si>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</si>
  <si>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</si>
  <si>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</si>
  <si>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</si>
  <si>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</si>
  <si>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</si>
  <si>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</si>
  <si>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</si>
  <si>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</si>
  <si>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</si>
  <si>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</si>
  <si>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</si>
  <si>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</si>
  <si>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</si>
  <si>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</si>
  <si>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</si>
  <si>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</si>
  <si>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</si>
  <si>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</si>
  <si>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</si>
  <si>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</si>
  <si>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</si>
  <si>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</si>
  <si>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</si>
  <si>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</si>
  <si>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</si>
  <si>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</si>
  <si>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</si>
  <si>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</si>
  <si>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</si>
  <si>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</si>
  <si>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</si>
  <si>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</si>
  <si>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</si>
  <si>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</si>
  <si>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</si>
  <si>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</si>
  <si>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</si>
  <si>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</si>
  <si>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</si>
  <si>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</si>
  <si>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</si>
  <si>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</si>
  <si>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</si>
  <si>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</si>
  <si>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</si>
  <si>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</si>
  <si>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</si>
  <si>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</si>
  <si>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</si>
  <si>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</si>
  <si>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</si>
  <si>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</si>
  <si>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</si>
  <si>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</si>
  <si>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</si>
  <si>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</si>
  <si>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</si>
  <si>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</si>
  <si>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</si>
  <si>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</si>
  <si>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</si>
  <si>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</si>
  <si>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</si>
  <si>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</si>
  <si>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</si>
  <si>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</si>
  <si>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</si>
  <si>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</si>
  <si>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</si>
  <si>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</si>
  <si>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</si>
  <si>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</si>
  <si>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</si>
  <si>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</si>
  <si>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</si>
  <si>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</si>
  <si>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</si>
  <si>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</si>
  <si>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</si>
  <si>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</si>
  <si>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</si>
  <si>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</si>
  <si>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</si>
  <si>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</si>
  <si>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</si>
  <si>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</si>
  <si>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</si>
  <si>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</si>
  <si>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</si>
  <si>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</si>
  <si>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</si>
  <si>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</si>
  <si>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</si>
  <si>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</si>
  <si>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</si>
  <si>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</si>
  <si>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</si>
  <si>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</si>
  <si>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</si>
  <si>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</si>
  <si>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</si>
  <si>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</si>
  <si>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</si>
  <si>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</si>
  <si>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</si>
  <si>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</si>
  <si>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</si>
  <si>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</si>
  <si>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</si>
  <si>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</si>
  <si>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</si>
  <si>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</si>
  <si>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</si>
  <si>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</si>
  <si>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</si>
  <si>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</si>
  <si>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</si>
  <si>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</si>
  <si>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</si>
  <si>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</si>
  <si>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</si>
  <si>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</si>
  <si>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</si>
  <si>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</si>
  <si>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</si>
  <si>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</si>
  <si>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</si>
  <si>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</si>
  <si>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</si>
  <si>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</si>
  <si>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</si>
  <si>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</si>
  <si>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</si>
  <si>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</si>
  <si>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</si>
  <si>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</si>
  <si>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</si>
  <si>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</si>
  <si>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</si>
  <si>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</si>
  <si>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</si>
  <si>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</si>
  <si>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</si>
  <si>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</si>
  <si>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</si>
  <si>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</si>
  <si>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</si>
  <si>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</si>
  <si>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</si>
  <si>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</si>
  <si>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</si>
  <si>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</si>
  <si>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</si>
  <si>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</si>
  <si>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</si>
  <si>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</si>
  <si>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</si>
  <si>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</si>
  <si>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</si>
  <si>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</si>
  <si>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</si>
  <si>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</si>
  <si>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</si>
  <si>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</si>
  <si>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</si>
  <si>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</si>
  <si>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</si>
  <si>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</si>
  <si>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</si>
  <si>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</si>
  <si>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</si>
  <si>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</si>
  <si>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</si>
  <si>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</si>
  <si>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</si>
  <si>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</si>
  <si>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</si>
  <si>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</si>
  <si>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</si>
  <si>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</si>
  <si>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</si>
  <si>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</si>
  <si>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</si>
  <si>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</si>
  <si>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</si>
  <si>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</si>
  <si>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</si>
  <si>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</si>
  <si>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</si>
  <si>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</si>
  <si>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</si>
  <si>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</si>
  <si>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</si>
  <si>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</si>
  <si>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</si>
  <si>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</si>
  <si>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</si>
  <si>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</si>
  <si>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</si>
  <si>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</si>
  <si>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</si>
  <si>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</si>
  <si>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</si>
  <si>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</si>
  <si>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</si>
  <si>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</si>
  <si>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</si>
  <si>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</si>
  <si>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</si>
  <si>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</si>
  <si>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</si>
  <si>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</si>
  <si>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</si>
  <si>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</si>
  <si>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</si>
  <si>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</si>
  <si>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</si>
  <si>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</si>
  <si>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</si>
  <si>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</si>
  <si>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</si>
  <si>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</si>
  <si>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</si>
  <si>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</si>
  <si>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</si>
  <si>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</si>
  <si>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</si>
  <si>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</si>
  <si>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</si>
  <si>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</si>
  <si>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</si>
  <si>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</si>
  <si>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</si>
  <si>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</si>
  <si>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</si>
  <si>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</si>
  <si>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</si>
  <si>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</si>
  <si>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</si>
  <si>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</si>
  <si>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</si>
  <si>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</si>
  <si>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</si>
  <si>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</si>
  <si>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</si>
  <si>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</si>
  <si>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</si>
  <si>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</si>
  <si>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</si>
  <si>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</si>
  <si>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</si>
  <si>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</si>
  <si>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</si>
  <si>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</si>
  <si>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</si>
  <si>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</si>
  <si>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</si>
  <si>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</si>
  <si>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</si>
  <si>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</si>
  <si>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</si>
  <si>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</si>
  <si>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</si>
  <si>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</si>
  <si>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</si>
  <si>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</si>
  <si>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</si>
  <si>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</si>
  <si>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</si>
  <si>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</si>
  <si>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</si>
  <si>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</si>
  <si>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</si>
  <si>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</si>
  <si>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</si>
  <si>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</si>
  <si>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</si>
  <si>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</si>
  <si>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</si>
  <si>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</si>
  <si>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</si>
  <si>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</si>
  <si>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</si>
  <si>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</si>
  <si>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</si>
  <si>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</si>
  <si>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</si>
  <si>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</si>
  <si>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</si>
  <si>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</si>
  <si>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</si>
  <si>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</si>
  <si>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</si>
  <si>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</si>
  <si>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</si>
  <si>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</si>
  <si>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</si>
  <si>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</si>
  <si>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</si>
  <si>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</si>
  <si>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</si>
  <si>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</si>
  <si>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</si>
  <si>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</si>
  <si>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</si>
  <si>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</si>
  <si>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</si>
  <si>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</si>
  <si>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</si>
  <si>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</si>
  <si>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</si>
  <si>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</si>
  <si>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</si>
  <si>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</si>
  <si>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</si>
  <si>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</si>
  <si>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</si>
  <si>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</si>
  <si>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</si>
  <si>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</si>
  <si>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</si>
  <si>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</si>
  <si>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</si>
  <si>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</si>
  <si>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</si>
  <si>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</si>
  <si>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</si>
  <si>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</si>
  <si>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</si>
  <si>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</si>
  <si>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</si>
  <si>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</si>
  <si>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</si>
  <si>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</si>
  <si>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</si>
  <si>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</si>
  <si>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</si>
  <si>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</si>
  <si>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</si>
  <si>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</si>
  <si>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</si>
  <si>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</si>
  <si>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</si>
  <si>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</si>
  <si>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</si>
  <si>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</si>
  <si>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</si>
  <si>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</si>
  <si>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</si>
  <si>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</si>
  <si>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</si>
  <si>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</si>
  <si>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</si>
  <si>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</si>
  <si>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</si>
  <si>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</si>
  <si>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</si>
  <si>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</si>
  <si>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</si>
  <si>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</si>
  <si>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</si>
  <si>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</si>
  <si>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</si>
  <si>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</si>
  <si>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</si>
  <si>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</si>
  <si>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</si>
  <si>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</si>
  <si>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</si>
  <si>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</si>
  <si>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</si>
  <si>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</si>
  <si>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</si>
  <si>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</si>
  <si>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</si>
  <si>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</si>
  <si>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</si>
  <si>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</si>
  <si>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</si>
  <si>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</si>
  <si>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</si>
  <si>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</si>
  <si>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</si>
  <si>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</si>
  <si>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</si>
  <si>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</si>
  <si>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</si>
  <si>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</si>
  <si>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</si>
  <si>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</si>
  <si>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</si>
  <si>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</si>
  <si>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</si>
  <si>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</si>
  <si>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</si>
  <si>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</si>
  <si>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</si>
  <si>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</si>
  <si>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</si>
  <si>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</si>
  <si>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</si>
  <si>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</si>
  <si>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</si>
  <si>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</si>
  <si>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</si>
  <si>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</si>
  <si>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</si>
  <si>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</si>
  <si>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</si>
  <si>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</si>
  <si>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</si>
  <si>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</si>
  <si>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</si>
  <si>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</si>
  <si>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</si>
  <si>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</si>
  <si>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</si>
  <si>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</si>
  <si>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</si>
  <si>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</si>
  <si>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</si>
  <si>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</si>
  <si>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</si>
  <si>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</si>
  <si>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</si>
  <si>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</si>
  <si>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</si>
  <si>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</si>
  <si>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</si>
  <si>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</si>
  <si>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</si>
  <si>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</si>
  <si>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</si>
  <si>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</si>
  <si>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</si>
  <si>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</si>
  <si>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</si>
  <si>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</si>
  <si>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</si>
  <si>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</si>
  <si>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</si>
  <si>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</si>
  <si>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</si>
  <si>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</si>
  <si>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</si>
  <si>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</si>
  <si>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</si>
  <si>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</si>
  <si>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</si>
  <si>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</si>
  <si>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</si>
  <si>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</si>
  <si>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</si>
  <si>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</si>
  <si>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</si>
  <si>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</si>
  <si>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</si>
  <si>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</si>
  <si>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</si>
  <si>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</si>
  <si>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</si>
  <si>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</si>
  <si>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</si>
  <si>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</si>
  <si>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</si>
  <si>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</si>
  <si>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</si>
  <si>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</si>
  <si>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</si>
  <si>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</si>
  <si>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</si>
  <si>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</si>
  <si>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</si>
  <si>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</si>
  <si>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</si>
  <si>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</si>
  <si>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</si>
  <si>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</si>
  <si>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</si>
  <si>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</si>
  <si>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</si>
  <si>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</si>
  <si>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</si>
  <si>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</si>
  <si>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</si>
  <si>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</si>
  <si>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</si>
  <si>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</si>
  <si>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</si>
  <si>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</si>
  <si>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</si>
  <si>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</si>
  <si>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</si>
  <si>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</si>
  <si>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</si>
  <si>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</si>
  <si>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</si>
  <si>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</si>
  <si>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</si>
  <si>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</si>
  <si>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</si>
  <si>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</si>
  <si>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</si>
  <si>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</si>
  <si>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</si>
  <si>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</si>
  <si>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</si>
  <si>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</si>
  <si>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</si>
  <si>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</si>
  <si>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</si>
  <si>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</si>
  <si>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</si>
  <si>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</si>
  <si>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</si>
  <si>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</si>
  <si>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</si>
  <si>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</si>
  <si>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</si>
  <si>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</si>
  <si>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</si>
  <si>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</si>
  <si>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</si>
  <si>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</si>
  <si>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</si>
  <si>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</si>
  <si>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</si>
  <si>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</si>
  <si>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</si>
  <si>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</si>
  <si>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</si>
  <si>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</si>
  <si>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</si>
  <si>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</si>
  <si>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</si>
  <si>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</si>
  <si>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</si>
  <si>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</si>
  <si>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</si>
  <si>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</si>
  <si>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</si>
  <si>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</si>
  <si>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</si>
  <si>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</si>
  <si>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</si>
  <si>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</si>
  <si>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</si>
  <si>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</si>
  <si>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</si>
  <si>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</si>
  <si>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</si>
  <si>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</si>
  <si>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</si>
  <si>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</si>
  <si>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</si>
  <si>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</si>
  <si>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</si>
  <si>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</si>
  <si>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</si>
  <si>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</si>
  <si>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</si>
  <si>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</si>
  <si>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</si>
  <si>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</si>
  <si>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</si>
  <si>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</si>
  <si>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</si>
  <si>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</si>
  <si>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</si>
  <si>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</si>
  <si>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</si>
  <si>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</si>
  <si>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</si>
  <si>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</si>
  <si>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</si>
  <si>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</si>
  <si>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</si>
  <si>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</si>
  <si>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</si>
  <si>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</si>
  <si>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</si>
  <si>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</si>
  <si>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</si>
  <si>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</si>
  <si>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</si>
  <si>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</si>
  <si>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</si>
  <si>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</si>
  <si>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</si>
  <si>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</si>
  <si>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</si>
  <si>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</si>
  <si>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</si>
  <si>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</si>
  <si>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</si>
  <si>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</si>
  <si>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</si>
  <si>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</si>
  <si>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</si>
  <si>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</si>
  <si>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</si>
  <si>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</si>
  <si>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</si>
  <si>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</si>
  <si>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</si>
  <si>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</si>
  <si>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</si>
  <si>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</si>
  <si>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</si>
  <si>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</si>
  <si>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</si>
  <si>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</si>
  <si>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</si>
  <si>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</si>
  <si>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</si>
  <si>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</si>
  <si>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</si>
  <si>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</si>
  <si>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</si>
  <si>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</si>
  <si>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</si>
  <si>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</si>
  <si>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</si>
  <si>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</si>
  <si>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</si>
  <si>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</si>
  <si>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</si>
  <si>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</si>
  <si>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</si>
  <si>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</si>
  <si>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</si>
  <si>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</si>
  <si>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</si>
  <si>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</si>
  <si>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</si>
  <si>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</si>
  <si>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</si>
  <si>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</si>
  <si>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</si>
  <si>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</si>
  <si>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</si>
  <si>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</si>
  <si>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</si>
  <si>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</si>
  <si>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</si>
  <si>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</si>
  <si>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</si>
  <si>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</si>
  <si>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</si>
  <si>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</si>
  <si>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</si>
  <si>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</si>
  <si>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</si>
  <si>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</si>
  <si>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</si>
  <si>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</si>
  <si>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</si>
  <si>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</si>
  <si>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</si>
  <si>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</si>
  <si>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</si>
  <si>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</si>
  <si>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</si>
  <si>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</si>
  <si>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</si>
  <si>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</si>
  <si>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</si>
  <si>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</si>
  <si>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</si>
  <si>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</si>
  <si>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</si>
  <si>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</si>
  <si>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</si>
  <si>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</si>
  <si>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</si>
  <si>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</si>
  <si>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</si>
  <si>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</si>
  <si>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</si>
  <si>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</si>
  <si>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</si>
  <si>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</si>
  <si>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</si>
  <si>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</si>
  <si>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</si>
  <si>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</si>
  <si>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</si>
  <si>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</si>
  <si>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</si>
  <si>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</si>
  <si>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</si>
  <si>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</si>
  <si>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</si>
  <si>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</si>
  <si>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</si>
  <si>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</si>
  <si>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</si>
  <si>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</si>
  <si>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</si>
  <si>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</si>
  <si>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</si>
  <si>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</si>
  <si>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</si>
  <si>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</si>
  <si>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</si>
  <si>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</si>
  <si>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</si>
  <si>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</si>
  <si>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</si>
  <si>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</si>
  <si>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</si>
  <si>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</si>
  <si>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</si>
  <si>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</si>
  <si>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</si>
  <si>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</si>
  <si>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</si>
  <si>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</si>
  <si>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</si>
  <si>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</si>
  <si>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</si>
  <si>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</si>
  <si>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</si>
  <si>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</si>
  <si>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</si>
  <si>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</si>
  <si>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</si>
  <si>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</si>
  <si>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</si>
  <si>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</si>
  <si>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</si>
  <si>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</si>
  <si>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</si>
  <si>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</si>
  <si>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</si>
  <si>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</si>
  <si>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</si>
  <si>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</si>
  <si>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</si>
  <si>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</si>
  <si>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</si>
  <si>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</si>
  <si>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</si>
  <si>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</si>
  <si>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</si>
  <si>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</si>
  <si>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</si>
  <si>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</si>
  <si>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</si>
  <si>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</si>
  <si>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</si>
  <si>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</si>
  <si>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</si>
  <si>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</si>
  <si>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</si>
  <si>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</si>
  <si>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</si>
  <si>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</si>
  <si>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</si>
  <si>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</si>
  <si>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</si>
  <si>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</si>
  <si>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</si>
  <si>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</si>
  <si>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</si>
  <si>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</si>
  <si>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</si>
  <si>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</si>
  <si>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</si>
  <si>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</si>
  <si>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</si>
  <si>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</si>
  <si>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</si>
  <si>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</si>
  <si>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</si>
  <si>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</si>
  <si>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</si>
  <si>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</si>
  <si>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</si>
  <si>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</si>
  <si>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</si>
  <si>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</si>
  <si>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</si>
  <si>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</si>
  <si>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</si>
  <si>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</si>
  <si>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</si>
  <si>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</si>
  <si>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</si>
  <si>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</si>
  <si>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</si>
  <si>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</si>
  <si>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</si>
  <si>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</si>
  <si>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</si>
  <si>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</si>
  <si>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</si>
  <si>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</si>
  <si>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</si>
  <si>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</si>
  <si>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</si>
  <si>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</si>
  <si>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</si>
  <si>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</si>
  <si>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</si>
  <si>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</si>
  <si>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</si>
  <si>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</si>
  <si>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</si>
  <si>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</si>
  <si>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</si>
  <si>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</si>
  <si>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</si>
  <si>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</si>
  <si>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</si>
  <si>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</si>
  <si>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</si>
  <si>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</si>
  <si>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</si>
  <si>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</si>
  <si>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</si>
  <si>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</si>
  <si>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</si>
  <si>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</si>
  <si>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</si>
  <si>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</si>
  <si>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</si>
  <si>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</si>
  <si>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</si>
  <si>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</si>
  <si>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</si>
  <si>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</si>
  <si>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</si>
  <si>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</si>
  <si>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</si>
  <si>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</si>
  <si>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</si>
  <si>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</si>
  <si>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</si>
  <si>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</si>
  <si>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</si>
  <si>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</si>
  <si>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</si>
  <si>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</si>
  <si>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</si>
  <si>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</si>
  <si>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</si>
  <si>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</si>
  <si>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</si>
  <si>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</si>
  <si>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</si>
  <si>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</si>
  <si>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</si>
  <si>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</si>
  <si>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</si>
  <si>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</si>
  <si>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</si>
  <si>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</si>
  <si>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</si>
  <si>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</si>
  <si>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</si>
  <si>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</si>
  <si>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</si>
  <si>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</si>
  <si>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</si>
  <si>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</si>
  <si>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</si>
  <si>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</si>
  <si>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</si>
  <si>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</si>
  <si>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</si>
  <si>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</si>
  <si>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</si>
  <si>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</si>
  <si>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</si>
  <si>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</si>
  <si>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</si>
  <si>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</si>
  <si>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</si>
  <si>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</si>
  <si>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</si>
  <si>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</si>
  <si>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</si>
  <si>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</si>
  <si>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</si>
  <si>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</si>
  <si>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</si>
  <si>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</si>
  <si>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</si>
  <si>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</si>
  <si>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</si>
  <si>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</si>
  <si>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</si>
  <si>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</si>
  <si>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</si>
  <si>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</si>
  <si>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</si>
  <si>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</si>
  <si>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</si>
  <si>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</si>
  <si>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</si>
  <si>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</si>
  <si>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</si>
  <si>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</si>
  <si>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</si>
  <si>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</si>
  <si>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</si>
  <si>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</si>
  <si>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</si>
  <si>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</si>
  <si>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</si>
  <si>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</si>
  <si>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</si>
  <si>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</si>
  <si>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</si>
  <si>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</si>
  <si>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</si>
  <si>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</si>
  <si>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</si>
  <si>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</si>
  <si>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</si>
  <si>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</si>
  <si>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</si>
  <si>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</si>
  <si>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</si>
  <si>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</si>
  <si>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</si>
  <si>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</si>
  <si>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</si>
  <si>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</si>
  <si>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</si>
  <si>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</si>
  <si>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</si>
  <si>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</si>
  <si>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</si>
  <si>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</si>
  <si>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</si>
  <si>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</si>
  <si>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</si>
  <si>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</si>
  <si>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</si>
  <si>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</si>
  <si>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</si>
  <si>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</si>
  <si>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</si>
  <si>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</si>
  <si>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</si>
  <si>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</si>
  <si>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</si>
  <si>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</si>
  <si>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</si>
  <si>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</si>
  <si>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</si>
  <si>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</si>
  <si>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</si>
  <si>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</si>
  <si>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</si>
  <si>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</si>
  <si>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</si>
  <si>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</si>
  <si>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</si>
  <si>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</si>
  <si>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</si>
  <si>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</si>
  <si>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</si>
  <si>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</si>
  <si>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</si>
  <si>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</si>
  <si>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</si>
  <si>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</si>
  <si>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</si>
  <si>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</si>
  <si>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</si>
  <si>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</si>
  <si>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</si>
  <si>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</si>
  <si>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</si>
  <si>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</si>
  <si>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</si>
  <si>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</si>
  <si>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</si>
  <si>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</si>
  <si>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</si>
  <si>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</si>
  <si>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</si>
  <si>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</si>
  <si>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</si>
  <si>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</si>
  <si>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</si>
  <si>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</si>
  <si>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</si>
  <si>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</si>
  <si>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</si>
  <si>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</si>
  <si>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</si>
  <si>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</si>
  <si>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</si>
  <si>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</si>
  <si>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</si>
  <si>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</si>
  <si>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</si>
  <si>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</si>
  <si>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</si>
  <si>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</si>
  <si>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</si>
  <si>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</si>
  <si>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</si>
  <si>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</si>
  <si>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</si>
  <si>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</si>
  <si>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</si>
  <si>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</si>
  <si>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</si>
  <si>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</si>
  <si>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</si>
  <si>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</si>
  <si>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</si>
  <si>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</si>
  <si>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</si>
  <si>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</si>
  <si>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</si>
  <si>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</si>
  <si>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</si>
  <si>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</si>
  <si>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</si>
  <si>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</si>
  <si>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</si>
  <si>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</si>
  <si>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</si>
  <si>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</si>
  <si>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</si>
  <si>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</si>
  <si>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</si>
  <si>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</si>
  <si>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</si>
  <si>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</si>
  <si>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</si>
  <si>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</si>
  <si>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</si>
  <si>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</si>
  <si>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</si>
  <si>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</si>
  <si>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</si>
  <si>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</si>
  <si>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</si>
  <si>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</si>
  <si>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</si>
  <si>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</si>
  <si>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</si>
  <si>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</si>
  <si>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</si>
  <si>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</si>
  <si>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</si>
  <si>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</si>
  <si>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</si>
  <si>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</si>
  <si>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</si>
  <si>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</si>
  <si>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</si>
  <si>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</si>
  <si>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</si>
  <si>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</si>
  <si>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</si>
  <si>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</si>
  <si>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</si>
  <si>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</si>
  <si>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</si>
  <si>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</si>
  <si>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</si>
  <si>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</si>
  <si>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</si>
  <si>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</si>
  <si>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</si>
  <si>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</si>
  <si>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</si>
  <si>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</si>
  <si>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</si>
  <si>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</si>
  <si>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</si>
  <si>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</si>
  <si>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</si>
  <si>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</si>
  <si>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</si>
  <si>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</si>
  <si>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</si>
  <si>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</si>
  <si>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</si>
  <si>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</si>
  <si>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</si>
  <si>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</si>
  <si>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</si>
  <si>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</si>
  <si>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</si>
  <si>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</si>
  <si>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</si>
  <si>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</si>
  <si>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</si>
  <si>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</si>
  <si>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</si>
  <si>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</si>
  <si>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</si>
  <si>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</si>
  <si>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</si>
  <si>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</si>
  <si>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</si>
  <si>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</si>
  <si>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</si>
  <si>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</si>
  <si>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</si>
  <si>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</si>
  <si>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</si>
  <si>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</si>
  <si>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</si>
  <si>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</si>
  <si>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</si>
  <si>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</si>
  <si>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</si>
  <si>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</si>
  <si>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</si>
  <si>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</si>
  <si>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</si>
  <si>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</si>
  <si>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</si>
  <si>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</si>
  <si>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</si>
  <si>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</si>
  <si>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</si>
  <si>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</si>
  <si>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</si>
  <si>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</si>
  <si>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</si>
  <si>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</si>
  <si>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</si>
  <si>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</si>
  <si>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</si>
  <si>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</si>
  <si>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</si>
  <si>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</si>
  <si>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</si>
  <si>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</si>
  <si>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</si>
  <si>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</si>
  <si>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</si>
  <si>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</si>
  <si>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</si>
  <si>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</si>
  <si>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</si>
  <si>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</si>
  <si>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</si>
  <si>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</si>
  <si>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</si>
  <si>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</si>
  <si>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</si>
  <si>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</si>
  <si>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</si>
  <si>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</si>
  <si>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</si>
  <si>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</si>
  <si>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</si>
  <si>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</si>
  <si>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</si>
  <si>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</si>
  <si>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</si>
  <si>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</si>
  <si>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</si>
  <si>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</si>
  <si>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</si>
  <si>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</si>
  <si>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</si>
  <si>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</si>
  <si>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</si>
  <si>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</si>
  <si>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</si>
  <si>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</si>
  <si>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</si>
  <si>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</si>
  <si>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</si>
  <si>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</si>
  <si>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</si>
  <si>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</si>
  <si>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</si>
  <si>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</si>
  <si>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</si>
  <si>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</si>
  <si>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</si>
  <si>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</si>
  <si>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</si>
  <si>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</si>
  <si>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</si>
  <si>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</si>
  <si>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</si>
  <si>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</si>
  <si>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</si>
  <si>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</si>
  <si>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</si>
  <si>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</si>
  <si>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</si>
  <si>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</si>
  <si>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</si>
  <si>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</si>
  <si>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</si>
  <si>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</si>
  <si>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</si>
  <si>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</si>
  <si>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</si>
  <si>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</si>
  <si>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</si>
  <si>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</si>
  <si>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</si>
  <si>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</si>
  <si>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</si>
  <si>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</si>
  <si>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</si>
  <si>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</si>
  <si>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</si>
  <si>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</si>
  <si>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</si>
  <si>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</si>
  <si>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</si>
  <si>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</si>
  <si>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</si>
  <si>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</si>
  <si>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</si>
  <si>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</si>
  <si>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</si>
  <si>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</si>
  <si>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</si>
  <si>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</si>
  <si>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</si>
  <si>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</si>
  <si>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</si>
  <si>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</si>
  <si>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</si>
  <si>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</si>
  <si>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</si>
  <si>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</si>
  <si>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</si>
  <si>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</si>
  <si>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</si>
  <si>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</si>
  <si>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</si>
  <si>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</si>
  <si>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</si>
  <si>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</si>
  <si>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</si>
  <si>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</si>
  <si>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</si>
  <si>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</si>
  <si>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</si>
  <si>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</si>
  <si>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</si>
  <si>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</si>
  <si>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</si>
  <si>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</si>
  <si>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</si>
  <si>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</si>
  <si>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</si>
  <si>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</si>
  <si>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</si>
  <si>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</si>
  <si>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</si>
  <si>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</si>
  <si>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</si>
  <si>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</si>
  <si>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</si>
  <si>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</si>
  <si>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</si>
  <si>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</si>
  <si>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</si>
  <si>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</si>
  <si>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</si>
  <si>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</si>
  <si>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</si>
  <si>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</si>
  <si>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</si>
  <si>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</si>
  <si>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</si>
  <si>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</si>
  <si>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</si>
  <si>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</si>
  <si>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</si>
  <si>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</si>
  <si>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</si>
  <si>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</si>
  <si>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</si>
  <si>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</si>
  <si>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</si>
  <si>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</si>
  <si>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</si>
  <si>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</si>
  <si>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</si>
  <si>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</si>
  <si>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</si>
  <si>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</si>
  <si>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</si>
  <si>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</si>
  <si>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</si>
  <si>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</si>
  <si>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</si>
  <si>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</si>
  <si>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</si>
  <si>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</si>
  <si>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</si>
  <si>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</si>
  <si>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</si>
  <si>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</si>
  <si>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</si>
  <si>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</si>
  <si>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</si>
  <si>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</si>
  <si>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</si>
  <si>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</si>
  <si>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</si>
  <si>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</si>
  <si>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</si>
  <si>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</si>
  <si>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</si>
  <si>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</si>
  <si>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</si>
  <si>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</si>
  <si>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</si>
  <si>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</si>
  <si>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</si>
  <si>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</si>
  <si>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</si>
  <si>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</si>
  <si>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</si>
  <si>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</si>
  <si>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</si>
  <si>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</si>
  <si>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</si>
  <si>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</si>
  <si>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</si>
  <si>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</si>
  <si>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</si>
  <si>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</si>
  <si>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</si>
  <si>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</si>
  <si>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</si>
  <si>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</si>
  <si>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</si>
  <si>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</si>
  <si>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</si>
  <si>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</si>
  <si>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</si>
  <si>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</si>
  <si>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</si>
  <si>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</si>
  <si>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</si>
  <si>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</si>
  <si>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</si>
  <si>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</si>
  <si>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</si>
  <si>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</si>
  <si>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</si>
  <si>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</si>
  <si>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</si>
  <si>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</si>
  <si>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</si>
  <si>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</si>
  <si>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</si>
  <si>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</si>
  <si>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</si>
  <si>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</si>
  <si>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</si>
  <si>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</si>
  <si>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</si>
  <si>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</si>
  <si>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</si>
  <si>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</si>
  <si>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</si>
  <si>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</si>
  <si>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</si>
  <si>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</si>
  <si>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</si>
  <si>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</si>
  <si>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</si>
  <si>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</si>
  <si>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</si>
  <si>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</si>
  <si>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</si>
  <si>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</si>
  <si>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</si>
  <si>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</si>
  <si>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</si>
  <si>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</si>
  <si>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</si>
  <si>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</si>
  <si>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</si>
  <si>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</si>
  <si>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</si>
  <si>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</si>
  <si>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</si>
  <si>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</si>
  <si>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</si>
  <si>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</si>
  <si>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</si>
  <si>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</si>
  <si>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</si>
  <si>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</si>
  <si>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</si>
  <si>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</si>
  <si>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</si>
  <si>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</si>
  <si>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</si>
  <si>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</si>
  <si>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</si>
  <si>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</si>
  <si>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</si>
  <si>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</si>
  <si>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</si>
  <si>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</si>
  <si>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</si>
  <si>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</si>
  <si>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</si>
  <si>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</si>
  <si>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</si>
  <si>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</si>
  <si>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</si>
  <si>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</si>
  <si>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</si>
  <si>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</si>
  <si>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</si>
  <si>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</si>
  <si>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</si>
  <si>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</si>
  <si>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</si>
  <si>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</si>
  <si>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</si>
  <si>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</si>
  <si>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</si>
  <si>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</si>
  <si>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</si>
  <si>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</si>
  <si>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</si>
  <si>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</si>
  <si>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</si>
  <si>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</si>
  <si>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</si>
  <si>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</si>
  <si>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</si>
  <si>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</si>
  <si>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</si>
  <si>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</si>
  <si>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</si>
  <si>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</si>
  <si>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</si>
  <si>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</si>
  <si>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</si>
  <si>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</si>
  <si>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</si>
  <si>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</si>
  <si>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</si>
  <si>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</si>
  <si>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</si>
  <si>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</si>
  <si>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</si>
  <si>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</si>
  <si>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</si>
  <si>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</si>
  <si>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</si>
  <si>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</si>
  <si>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</si>
  <si>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</si>
  <si>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</si>
  <si>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</si>
  <si>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</si>
  <si>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</si>
  <si>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</si>
  <si>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</si>
  <si>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</si>
  <si>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</si>
  <si>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</si>
  <si>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</si>
  <si>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</si>
  <si>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</si>
  <si>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</si>
  <si>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</si>
  <si>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</si>
  <si>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</si>
  <si>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</si>
  <si>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</si>
  <si>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</si>
  <si>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</si>
  <si>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</si>
  <si>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</si>
  <si>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</si>
  <si>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</si>
  <si>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</si>
  <si>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</si>
  <si>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</si>
  <si>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</si>
  <si>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</si>
  <si>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</si>
  <si>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</si>
  <si>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</si>
  <si>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</si>
  <si>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</si>
  <si>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</si>
  <si>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</si>
  <si>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</si>
  <si>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</si>
  <si>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</si>
  <si>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</si>
  <si>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</si>
  <si>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</si>
  <si>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</si>
  <si>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</si>
  <si>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</si>
  <si>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</si>
  <si>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</si>
  <si>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</si>
  <si>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</si>
  <si>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</si>
  <si>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</si>
  <si>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</si>
  <si>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</si>
  <si>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</si>
  <si>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</si>
  <si>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</si>
  <si>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</si>
  <si>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</si>
  <si>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</si>
  <si>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</si>
  <si>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</si>
  <si>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</si>
  <si>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</si>
  <si>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</si>
  <si>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</si>
  <si>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</si>
  <si>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</si>
  <si>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</si>
  <si>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</si>
  <si>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</si>
  <si>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</si>
  <si>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</si>
  <si>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</si>
  <si>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</si>
  <si>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</si>
  <si>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</si>
  <si>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</si>
  <si>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</si>
  <si>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</si>
  <si>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</si>
  <si>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</si>
  <si>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</si>
  <si>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</si>
  <si>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</si>
  <si>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</si>
  <si>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</si>
  <si>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</si>
  <si>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</si>
  <si>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</si>
  <si>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</si>
  <si>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</si>
  <si>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</si>
  <si>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</si>
  <si>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</si>
  <si>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</si>
  <si>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</si>
  <si>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</si>
  <si>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</si>
  <si>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</si>
  <si>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</si>
  <si>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</si>
  <si>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</si>
  <si>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</si>
  <si>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</si>
  <si>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</si>
  <si>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</si>
  <si>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</si>
  <si>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</si>
  <si>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</si>
  <si>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</si>
  <si>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</si>
  <si>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</si>
  <si>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</si>
  <si>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</si>
  <si>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</si>
  <si>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</si>
  <si>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</si>
  <si>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</si>
  <si>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</si>
  <si>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</si>
  <si>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</si>
  <si>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</si>
  <si>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</si>
  <si>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</si>
  <si>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</si>
  <si>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</si>
  <si>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</si>
  <si>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</si>
  <si>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</si>
  <si>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</si>
  <si>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</si>
  <si>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</si>
  <si>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</si>
  <si>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</si>
  <si>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</si>
  <si>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</si>
  <si>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</si>
  <si>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</si>
  <si>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</si>
  <si>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</si>
  <si>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</si>
  <si>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</si>
  <si>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</si>
  <si>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</si>
  <si>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</si>
  <si>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</si>
  <si>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</si>
  <si>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</si>
  <si>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</si>
  <si>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</si>
  <si>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</si>
  <si>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</si>
  <si>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</si>
  <si>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</si>
  <si>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</si>
  <si>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</si>
  <si>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</si>
  <si>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</si>
  <si>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</si>
  <si>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</si>
  <si>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</si>
  <si>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</si>
  <si>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</si>
  <si>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</si>
  <si>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</si>
  <si>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</si>
  <si>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</si>
  <si>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</si>
  <si>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</si>
  <si>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</si>
  <si>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</si>
  <si>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</si>
  <si>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</si>
  <si>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</si>
  <si>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</si>
  <si>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</si>
  <si>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</si>
  <si>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</si>
  <si>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</si>
  <si>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</si>
  <si>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</si>
  <si>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</si>
  <si>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</si>
  <si>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</si>
  <si>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</si>
  <si>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</si>
  <si>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</si>
  <si>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</si>
  <si>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</si>
  <si>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</si>
  <si>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</si>
  <si>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</si>
  <si>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</si>
  <si>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</si>
  <si>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</si>
  <si>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</si>
  <si>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</si>
  <si>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</si>
  <si>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</si>
  <si>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</si>
  <si>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</si>
  <si>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</si>
  <si>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</si>
  <si>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</si>
  <si>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</si>
  <si>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</si>
  <si>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</si>
  <si>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</si>
  <si>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</si>
  <si>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</si>
  <si>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</si>
  <si>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</si>
  <si>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</si>
  <si>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</si>
  <si>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</si>
  <si>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</si>
  <si>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</si>
  <si>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</si>
  <si>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</si>
  <si>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</si>
  <si>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</si>
  <si>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</si>
  <si>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</si>
  <si>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</si>
  <si>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</si>
  <si>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</si>
  <si>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</si>
  <si>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</si>
  <si>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</si>
  <si>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</si>
  <si>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</si>
  <si>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</si>
  <si>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</si>
  <si>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</si>
  <si>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</si>
  <si>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</si>
  <si>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</si>
  <si>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</si>
  <si>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</si>
  <si>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</si>
  <si>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</si>
  <si>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</si>
  <si>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</si>
  <si>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</si>
  <si>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</si>
  <si>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</si>
  <si>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</si>
  <si>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</si>
  <si>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</si>
  <si>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</si>
  <si>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</si>
  <si>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</si>
  <si>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</si>
  <si>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</si>
  <si>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</si>
  <si>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</si>
  <si>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</si>
  <si>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</si>
  <si>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</si>
  <si>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</si>
  <si>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</si>
  <si>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</si>
  <si>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</si>
  <si>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</si>
  <si>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</si>
  <si>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</si>
  <si>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</si>
  <si>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</si>
  <si>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</si>
  <si>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</si>
  <si>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</si>
  <si>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</si>
  <si>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</si>
  <si>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</si>
  <si>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</si>
  <si>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</si>
  <si>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</si>
  <si>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</si>
  <si>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</si>
  <si>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</si>
  <si>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</si>
  <si>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</si>
  <si>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</si>
  <si>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</si>
  <si>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</si>
  <si>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</si>
  <si>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</si>
  <si>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</si>
  <si>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</si>
  <si>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</si>
  <si>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</si>
  <si>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</si>
  <si>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</si>
  <si>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</si>
  <si>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</si>
  <si>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</si>
  <si>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</si>
  <si>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</si>
  <si>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</si>
  <si>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</si>
  <si>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</si>
  <si>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</si>
  <si>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</si>
  <si>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</si>
  <si>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</si>
  <si>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</si>
  <si>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</si>
  <si>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</si>
  <si>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</si>
  <si>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</si>
  <si>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</si>
  <si>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</si>
  <si>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</si>
  <si>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</si>
  <si>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</si>
  <si>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</si>
  <si>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</si>
  <si>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</si>
  <si>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</si>
  <si>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</si>
  <si>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</si>
  <si>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</si>
  <si>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</si>
  <si>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</si>
  <si>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</si>
  <si>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</si>
  <si>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</si>
  <si>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</si>
  <si>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</si>
  <si>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</si>
  <si>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</si>
  <si>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</si>
  <si>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</si>
  <si>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</si>
  <si>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</si>
  <si>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</si>
  <si>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</si>
  <si>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</si>
  <si>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</si>
  <si>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</si>
  <si>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</si>
  <si>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</si>
  <si>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</si>
  <si>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</si>
  <si>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</si>
  <si>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</si>
  <si>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</si>
  <si>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</si>
  <si>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</si>
  <si>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</si>
  <si>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</si>
  <si>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</si>
  <si>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</si>
  <si>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</si>
  <si>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</si>
  <si>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</si>
  <si>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</si>
  <si>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</si>
  <si>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</si>
  <si>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</si>
  <si>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</si>
  <si>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</si>
  <si>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</si>
  <si>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</si>
  <si>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</si>
  <si>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</si>
  <si>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</si>
  <si>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</si>
  <si>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</si>
  <si>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</si>
  <si>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</si>
  <si>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</si>
  <si>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</si>
  <si>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</si>
  <si>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</si>
  <si>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</si>
  <si>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</si>
  <si>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</si>
  <si>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</si>
  <si>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</si>
  <si>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</si>
  <si>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</si>
  <si>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</si>
  <si>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</si>
  <si>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</si>
  <si>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</si>
  <si>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</si>
  <si>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</si>
  <si>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</si>
  <si>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</si>
  <si>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</si>
  <si>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</si>
  <si>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</si>
  <si>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</si>
  <si>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</si>
  <si>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</si>
  <si>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</si>
  <si>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</si>
  <si>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</si>
  <si>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</si>
  <si>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</si>
  <si>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</si>
  <si>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</si>
  <si>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</si>
  <si>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</si>
  <si>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</si>
  <si>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</si>
  <si>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</si>
  <si>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</si>
  <si>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</si>
  <si>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</si>
  <si>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</si>
  <si>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</si>
  <si>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</si>
  <si>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</si>
  <si>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</si>
  <si>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</si>
  <si>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</si>
  <si>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</si>
  <si>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</si>
  <si>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</si>
  <si>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</si>
  <si>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</si>
  <si>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</si>
  <si>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</si>
  <si>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</si>
  <si>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</si>
  <si>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</si>
  <si>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</si>
  <si>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</si>
  <si>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</si>
  <si>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</si>
  <si>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</si>
  <si>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</si>
  <si>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</si>
  <si>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</si>
  <si>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</si>
  <si>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</si>
  <si>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</si>
  <si>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</si>
  <si>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</si>
  <si>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</si>
  <si>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</si>
  <si>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</si>
  <si>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</si>
  <si>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</si>
  <si>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</si>
  <si>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</si>
  <si>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</si>
  <si>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</si>
  <si>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</si>
  <si>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</si>
  <si>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</si>
  <si>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</si>
  <si>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</si>
  <si>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</si>
  <si>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</si>
  <si>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</si>
  <si>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</si>
  <si>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</si>
  <si>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</si>
  <si>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</si>
  <si>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</si>
  <si>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</si>
  <si>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</si>
  <si>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</si>
  <si>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</si>
  <si>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</si>
  <si>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</si>
  <si>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</si>
  <si>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</si>
  <si>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</si>
  <si>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</si>
  <si>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</si>
  <si>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</si>
  <si>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</si>
  <si>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</si>
  <si>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</si>
  <si>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</si>
  <si>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</si>
  <si>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</si>
  <si>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</si>
  <si>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</si>
  <si>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</si>
  <si>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</si>
  <si>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</si>
  <si>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</si>
  <si>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</si>
  <si>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</si>
  <si>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</si>
  <si>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</si>
  <si>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</si>
  <si>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</si>
  <si>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</si>
  <si>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</si>
  <si>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</si>
  <si>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</si>
  <si>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</si>
  <si>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</si>
  <si>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</si>
  <si>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</si>
  <si>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</si>
  <si>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</si>
  <si>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</si>
  <si>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</si>
  <si>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</si>
  <si>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</si>
  <si>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</si>
  <si>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</si>
  <si>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</si>
  <si>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</si>
  <si>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</si>
  <si>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</si>
  <si>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</si>
  <si>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</si>
  <si>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</si>
  <si>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</si>
  <si>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</si>
  <si>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</si>
  <si>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</si>
  <si>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</si>
  <si>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</si>
  <si>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</si>
  <si>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</si>
  <si>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</si>
  <si>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</si>
  <si>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</si>
  <si>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</si>
  <si>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</si>
  <si>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</si>
  <si>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</si>
  <si>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</si>
  <si>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</si>
  <si>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</si>
  <si>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</si>
  <si>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</si>
  <si>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</si>
  <si>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</si>
  <si>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</si>
  <si>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</si>
  <si>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</si>
  <si>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</si>
  <si>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</si>
  <si>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</si>
  <si>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</si>
  <si>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</si>
  <si>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</si>
  <si>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</si>
  <si>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</si>
  <si>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</si>
  <si>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</si>
  <si>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</si>
  <si>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</si>
  <si>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</si>
  <si>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</si>
  <si>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</si>
  <si>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</si>
  <si>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</si>
  <si>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</si>
  <si>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</si>
  <si>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</si>
  <si>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</si>
  <si>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</si>
  <si>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</si>
  <si>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</si>
  <si>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</si>
  <si>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</si>
  <si>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</si>
  <si>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</si>
  <si>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</si>
  <si>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</si>
  <si>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</si>
  <si>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</si>
  <si>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</si>
  <si>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</si>
  <si>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</si>
  <si>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</si>
  <si>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</si>
  <si>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</si>
  <si>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</si>
  <si>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</si>
  <si>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</si>
  <si>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</si>
  <si>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</si>
  <si>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</si>
  <si>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</si>
  <si>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</si>
  <si>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</si>
  <si>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</si>
  <si>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</si>
  <si>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</si>
  <si>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</si>
  <si>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</si>
  <si>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</si>
  <si>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</si>
  <si>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</si>
  <si>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</si>
  <si>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</si>
  <si>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</si>
  <si>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</si>
  <si>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</si>
  <si>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</si>
  <si>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</si>
  <si>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</si>
  <si>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</si>
  <si>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</si>
  <si>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</si>
  <si>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</si>
  <si>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</si>
  <si>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</si>
  <si>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</si>
  <si>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</si>
  <si>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</si>
  <si>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</si>
  <si>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</si>
  <si>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</si>
  <si>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</si>
  <si>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</si>
  <si>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</si>
  <si>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</si>
  <si>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</si>
  <si>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</si>
  <si>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</si>
  <si>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</si>
  <si>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</si>
  <si>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</si>
  <si>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</si>
  <si>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</si>
  <si>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</si>
  <si>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</si>
  <si>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</si>
  <si>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</si>
  <si>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</si>
  <si>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</si>
  <si>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</si>
  <si>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</si>
  <si>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</si>
  <si>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</si>
  <si>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</si>
  <si>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</si>
  <si>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</si>
  <si>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</si>
  <si>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</si>
  <si>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</si>
  <si>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</si>
  <si>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</si>
  <si>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</si>
  <si>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</si>
  <si>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</si>
  <si>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</si>
  <si>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</si>
  <si>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</si>
  <si>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</si>
  <si>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</si>
  <si>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</si>
  <si>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</si>
  <si>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</si>
  <si>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</si>
  <si>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</si>
  <si>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</si>
  <si>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</si>
  <si>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</si>
  <si>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</si>
  <si>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</si>
  <si>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</si>
  <si>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</si>
  <si>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</si>
  <si>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</si>
  <si>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</si>
  <si>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</si>
  <si>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</si>
  <si>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</si>
  <si>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</si>
  <si>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</si>
  <si>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</si>
  <si>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</si>
  <si>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</si>
  <si>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</si>
  <si>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</si>
  <si>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</si>
  <si>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</si>
  <si>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</si>
  <si>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</si>
  <si>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</si>
  <si>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</si>
  <si>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</si>
  <si>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</si>
  <si>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</si>
  <si>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</si>
  <si>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</si>
  <si>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</si>
  <si>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</si>
  <si>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</si>
  <si>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</si>
  <si>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</si>
  <si>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</si>
  <si>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</si>
  <si>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</si>
  <si>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</si>
  <si>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</si>
  <si>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</si>
  <si>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</si>
  <si>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</si>
  <si>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</si>
  <si>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</si>
  <si>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</si>
  <si>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</si>
  <si>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</si>
  <si>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</si>
  <si>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</si>
  <si>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</si>
  <si>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</si>
  <si>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</si>
  <si>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</si>
  <si>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</si>
  <si>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</si>
  <si>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</si>
  <si>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</si>
  <si>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</si>
  <si>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</si>
  <si>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</si>
  <si>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</si>
  <si>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</si>
  <si>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</si>
  <si>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</si>
  <si>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</si>
  <si>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</si>
  <si>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</si>
  <si>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</si>
  <si>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</si>
  <si>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</si>
  <si>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</si>
  <si>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</si>
  <si>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</si>
  <si>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</si>
  <si>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</si>
  <si>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</si>
  <si>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</si>
  <si>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</si>
  <si>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</si>
  <si>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</si>
  <si>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</si>
  <si>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</si>
  <si>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</si>
  <si>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</si>
  <si>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</si>
  <si>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</si>
  <si>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</si>
  <si>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</si>
  <si>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</si>
  <si>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</si>
  <si>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</si>
  <si>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</si>
  <si>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</si>
  <si>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</si>
  <si>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</si>
  <si>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</si>
  <si>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</si>
  <si>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</si>
  <si>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</si>
  <si>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</si>
  <si>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</si>
  <si>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</si>
  <si>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</si>
  <si>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</si>
  <si>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</si>
  <si>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</si>
  <si>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</si>
  <si>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</si>
  <si>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</si>
  <si>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</si>
  <si>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</si>
  <si>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</si>
  <si>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</si>
  <si>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</si>
  <si>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</si>
  <si>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</si>
  <si>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</si>
  <si>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</si>
  <si>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</si>
  <si>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</si>
  <si>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</si>
  <si>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</si>
  <si>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</si>
  <si>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</si>
  <si>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</si>
  <si>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</si>
  <si>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</si>
  <si>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</si>
  <si>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</si>
  <si>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</si>
  <si>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</si>
  <si>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</si>
  <si>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</si>
  <si>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</si>
  <si>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</si>
  <si>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</si>
  <si>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</si>
  <si>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</si>
  <si>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</si>
  <si>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</si>
  <si>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</si>
  <si>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</si>
  <si>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</si>
  <si>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</si>
  <si>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</si>
  <si>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</si>
  <si>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</si>
  <si>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</si>
  <si>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</si>
  <si>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</si>
  <si>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</si>
  <si>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</si>
  <si>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</si>
  <si>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</si>
  <si>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</si>
  <si>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</si>
  <si>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</si>
  <si>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</si>
  <si>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</si>
  <si>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</si>
  <si>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</si>
  <si>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</si>
  <si>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</si>
  <si>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</si>
  <si>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</si>
  <si>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</si>
  <si>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</si>
  <si>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</si>
  <si>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</si>
  <si>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</si>
  <si>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</si>
  <si>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</si>
  <si>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</si>
  <si>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</si>
  <si>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</si>
  <si>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</si>
  <si>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</si>
  <si>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</si>
  <si>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</si>
  <si>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</si>
  <si>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</si>
  <si>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</si>
  <si>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</si>
  <si>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</si>
  <si>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</si>
  <si>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</si>
  <si>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</si>
  <si>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</si>
  <si>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</si>
  <si>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</si>
  <si>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</si>
  <si>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</si>
  <si>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</si>
  <si>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</si>
  <si>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</si>
  <si>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</si>
  <si>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</si>
  <si>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</si>
  <si>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</si>
  <si>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</si>
  <si>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</si>
  <si>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</si>
  <si>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</si>
  <si>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</si>
  <si>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</si>
  <si>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</si>
  <si>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</si>
  <si>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</si>
  <si>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</si>
  <si>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</si>
  <si>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</si>
  <si>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</si>
  <si>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</si>
  <si>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</si>
  <si>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</si>
  <si>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</si>
  <si>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</si>
  <si>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</si>
  <si>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</si>
  <si>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</si>
  <si>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</si>
  <si>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</si>
  <si>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</si>
  <si>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</si>
  <si>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</si>
  <si>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</si>
  <si>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</si>
  <si>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</si>
  <si>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</si>
  <si>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</si>
  <si>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</si>
  <si>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</si>
  <si>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</si>
  <si>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</si>
  <si>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</si>
  <si>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</si>
  <si>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</si>
  <si>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</si>
  <si>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</si>
  <si>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</si>
  <si>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</si>
  <si>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</si>
  <si>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</si>
  <si>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</si>
  <si>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</si>
  <si>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</si>
  <si>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</si>
  <si>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</si>
  <si>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</si>
  <si>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</si>
  <si>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</si>
  <si>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</si>
  <si>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</si>
  <si>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</si>
  <si>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</si>
  <si>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</si>
  <si>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</si>
  <si>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</si>
  <si>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</si>
  <si>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</si>
  <si>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</si>
  <si>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</si>
  <si>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</si>
  <si>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</si>
  <si>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</si>
  <si>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</si>
  <si>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</si>
  <si>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</si>
  <si>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</si>
  <si>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</si>
  <si>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</si>
  <si>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</si>
  <si>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</si>
  <si>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</si>
  <si>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</si>
  <si>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</si>
  <si>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</si>
  <si>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</si>
  <si>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</si>
  <si>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</si>
  <si>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</si>
  <si>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</si>
  <si>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</si>
  <si>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</si>
  <si>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</si>
  <si>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</si>
  <si>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</si>
  <si>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</si>
  <si>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</si>
  <si>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</si>
  <si>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</si>
  <si>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</si>
  <si>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</si>
  <si>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</si>
  <si>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</si>
  <si>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</si>
  <si>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</si>
  <si>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</si>
  <si>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</si>
  <si>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</si>
  <si>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</si>
  <si>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</si>
  <si>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</si>
  <si>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</si>
  <si>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</si>
  <si>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</si>
  <si>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</si>
  <si>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</si>
  <si>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</si>
  <si>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</si>
  <si>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</si>
  <si>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</si>
  <si>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</si>
  <si>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</si>
  <si>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</si>
  <si>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</si>
  <si>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</si>
  <si>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</si>
  <si>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</si>
  <si>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</si>
  <si>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</si>
  <si>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</si>
  <si>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</si>
  <si>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</si>
  <si>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</si>
  <si>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</si>
  <si>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</si>
  <si>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</si>
  <si>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</si>
  <si>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</si>
  <si>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</si>
  <si>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</si>
  <si>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</si>
  <si>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</si>
  <si>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</si>
  <si>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</si>
  <si>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</si>
  <si>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</si>
  <si>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</si>
  <si>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</si>
  <si>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</si>
  <si>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</si>
  <si>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</si>
  <si>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</si>
  <si>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</si>
  <si>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</si>
  <si>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</si>
  <si>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</si>
  <si>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</si>
  <si>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</si>
  <si>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</si>
  <si>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</si>
  <si>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</si>
  <si>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</si>
  <si>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</si>
  <si>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</si>
  <si>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</si>
  <si>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</si>
  <si>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</si>
  <si>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</si>
  <si>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</si>
  <si>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</si>
  <si>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</si>
  <si>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</si>
  <si>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</si>
  <si>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</si>
  <si>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</si>
  <si>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</si>
  <si>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</si>
  <si>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</si>
  <si>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</si>
  <si>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</si>
  <si>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</si>
  <si>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</si>
  <si>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</si>
  <si>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</si>
  <si>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</si>
  <si>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</si>
  <si>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</si>
  <si>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</si>
  <si>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</si>
  <si>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</si>
  <si>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</si>
  <si>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</si>
  <si>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</si>
  <si>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</si>
  <si>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</si>
  <si>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</si>
  <si>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</si>
  <si>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</si>
  <si>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</si>
  <si>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</si>
  <si>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</si>
  <si>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</si>
  <si>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</si>
  <si>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</si>
  <si>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</si>
  <si>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</si>
  <si>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</si>
  <si>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</si>
  <si>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</si>
  <si>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</si>
  <si>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</si>
  <si>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</si>
  <si>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</si>
  <si>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</si>
  <si>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</si>
  <si>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</si>
  <si>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</si>
  <si>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</si>
  <si>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</si>
  <si>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</si>
  <si>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</si>
  <si>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</si>
  <si>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</si>
  <si>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</si>
  <si>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</si>
  <si>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</si>
  <si>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</si>
  <si>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</si>
  <si>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</si>
  <si>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</si>
  <si>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</si>
  <si>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</si>
  <si>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</si>
  <si>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</si>
  <si>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</si>
  <si>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</si>
  <si>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</si>
  <si>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</si>
  <si>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</si>
  <si>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</si>
  <si>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</si>
  <si>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</si>
  <si>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</si>
  <si>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</si>
  <si>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</si>
  <si>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</si>
  <si>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</si>
  <si>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</si>
  <si>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</si>
  <si>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</si>
  <si>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</si>
  <si>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</si>
  <si>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</si>
  <si>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</si>
  <si>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</si>
  <si>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</si>
  <si>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</si>
  <si>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</si>
  <si>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</si>
  <si>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</si>
  <si>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</si>
  <si>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</si>
  <si>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</si>
  <si>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</si>
  <si>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</si>
  <si>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</si>
  <si>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</si>
  <si>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</si>
  <si>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</si>
  <si>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</si>
  <si>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</si>
  <si>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</si>
  <si>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</si>
  <si>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</si>
  <si>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</si>
  <si>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</si>
  <si>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</si>
  <si>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</si>
  <si>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</si>
  <si>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</si>
  <si>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</si>
  <si>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</si>
  <si>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</si>
  <si>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</si>
  <si>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</si>
  <si>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</si>
  <si>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</si>
  <si>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</si>
  <si>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</si>
  <si>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</si>
  <si>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</si>
  <si>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</si>
  <si>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</si>
  <si>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</si>
  <si>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</si>
  <si>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</si>
  <si>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</si>
  <si>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</si>
  <si>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</si>
  <si>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</si>
  <si>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</si>
  <si>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</si>
  <si>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</si>
  <si>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</si>
  <si>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</si>
  <si>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</si>
  <si>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</si>
  <si>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</si>
  <si>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</si>
  <si>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</si>
  <si>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</si>
  <si>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</si>
  <si>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</si>
  <si>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</si>
  <si>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</si>
  <si>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</si>
  <si>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</si>
  <si>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</si>
  <si>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</si>
  <si>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</si>
  <si>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</si>
  <si>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</si>
  <si>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</si>
  <si>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</si>
  <si>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</si>
  <si>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</si>
  <si>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</si>
  <si>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</si>
  <si>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</si>
  <si>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</si>
  <si>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</si>
  <si>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</si>
  <si>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</si>
  <si>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</si>
  <si>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</si>
  <si>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</si>
  <si>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</si>
  <si>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</si>
  <si>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</si>
  <si>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</si>
  <si>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</si>
  <si>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</si>
  <si>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</si>
  <si>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</si>
  <si>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</si>
  <si>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</si>
  <si>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</si>
  <si>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</si>
  <si>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</si>
  <si>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</si>
  <si>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</si>
  <si>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</si>
  <si>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</si>
  <si>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</si>
  <si>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</si>
  <si>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</si>
  <si>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</si>
  <si>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</si>
  <si>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</si>
  <si>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</si>
  <si>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</si>
  <si>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</si>
  <si>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</si>
  <si>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</si>
  <si>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</si>
  <si>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</si>
  <si>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</si>
  <si>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</si>
  <si>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</si>
  <si>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</si>
  <si>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</si>
  <si>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</si>
  <si>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</si>
  <si>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</si>
  <si>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</si>
  <si>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</si>
  <si>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</si>
  <si>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</si>
  <si>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</si>
  <si>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</si>
  <si>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</si>
  <si>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</si>
  <si>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</si>
  <si>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</si>
  <si>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</si>
  <si>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</si>
  <si>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</si>
  <si>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</si>
  <si>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</si>
  <si>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</si>
  <si>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</si>
  <si>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</si>
  <si>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</si>
  <si>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</si>
  <si>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</si>
  <si>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</si>
  <si>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</si>
  <si>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</si>
  <si>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</si>
  <si>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</si>
  <si>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</si>
  <si>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</si>
  <si>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</si>
  <si>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</si>
  <si>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</si>
  <si>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</si>
  <si>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</si>
  <si>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</si>
  <si>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</si>
  <si>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</si>
  <si>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</si>
  <si>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</si>
  <si>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</si>
  <si>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</si>
  <si>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</si>
  <si>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</si>
  <si>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</si>
  <si>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</si>
  <si>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</si>
  <si>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</si>
  <si>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</si>
  <si>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</si>
  <si>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</si>
  <si>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</si>
  <si>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</si>
  <si>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</si>
  <si>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</si>
  <si>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</si>
  <si>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</si>
  <si>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</si>
  <si>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</si>
  <si>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</si>
  <si>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</si>
  <si>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</si>
  <si>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</si>
  <si>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</si>
  <si>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</si>
  <si>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</si>
  <si>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</si>
  <si>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</si>
  <si>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</si>
  <si>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</si>
  <si>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</si>
  <si>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</si>
  <si>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</si>
  <si>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</si>
  <si>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</si>
  <si>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</si>
  <si>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</si>
  <si>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</si>
  <si>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</si>
  <si>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</si>
  <si>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</si>
  <si>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</si>
  <si>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</si>
  <si>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</si>
  <si>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</si>
  <si>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</si>
  <si>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</si>
  <si>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</si>
  <si>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</si>
  <si>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</si>
  <si>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</si>
  <si>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</si>
  <si>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</si>
  <si>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</si>
  <si>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</si>
  <si>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</si>
  <si>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</si>
  <si>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</si>
  <si>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</si>
  <si>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</si>
  <si>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</si>
  <si>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</si>
  <si>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</si>
  <si>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</si>
  <si>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</si>
  <si>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</si>
  <si>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</si>
  <si>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</si>
  <si>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</si>
  <si>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</si>
  <si>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</si>
  <si>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</si>
  <si>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</si>
  <si>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</si>
  <si>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</si>
  <si>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</si>
  <si>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</si>
  <si>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</si>
  <si>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</si>
  <si>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</si>
  <si>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</si>
  <si>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</si>
  <si>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</si>
  <si>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</si>
  <si>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</si>
  <si>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</si>
  <si>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</si>
  <si>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</si>
  <si>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</si>
  <si>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</si>
  <si>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</si>
  <si>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</si>
  <si>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</si>
  <si>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</si>
  <si>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</si>
  <si>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</si>
  <si>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</si>
  <si>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</si>
  <si>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</si>
  <si>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</si>
  <si>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</si>
  <si>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</si>
  <si>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</si>
  <si>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</si>
  <si>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</si>
  <si>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</si>
  <si>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</si>
  <si>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</si>
  <si>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</si>
  <si>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</si>
  <si>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</si>
  <si>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</si>
  <si>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</si>
  <si>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</si>
  <si>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</si>
  <si>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</si>
  <si>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</si>
  <si>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</si>
  <si>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</si>
  <si>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</si>
  <si>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</si>
  <si>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</si>
  <si>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</si>
  <si>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</si>
  <si>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</si>
  <si>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</si>
  <si>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</si>
  <si>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</si>
  <si>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</si>
  <si>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</si>
  <si>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</si>
  <si>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</si>
  <si>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</si>
  <si>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</si>
  <si>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</si>
  <si>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</si>
  <si>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</si>
  <si>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</si>
  <si>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</si>
  <si>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</si>
  <si>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</si>
  <si>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</si>
  <si>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</si>
  <si>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</si>
  <si>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</si>
  <si>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</si>
  <si>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</si>
  <si>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</si>
  <si>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</si>
  <si>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</si>
  <si>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</si>
  <si>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</si>
  <si>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</si>
  <si>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</si>
  <si>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</si>
  <si>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</si>
  <si>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</si>
  <si>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</si>
  <si>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</si>
  <si>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</si>
  <si>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</si>
  <si>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</si>
  <si>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</si>
  <si>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</si>
  <si>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</si>
  <si>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</si>
  <si>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</si>
  <si>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</si>
  <si>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</si>
  <si>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</si>
  <si>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</si>
  <si>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</si>
  <si>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</si>
  <si>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</si>
  <si>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</si>
  <si>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</si>
  <si>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</si>
  <si>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</si>
  <si>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</si>
  <si>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</si>
  <si>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</si>
  <si>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</si>
  <si>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</si>
  <si>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</si>
  <si>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</si>
  <si>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</si>
  <si>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</si>
  <si>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</si>
  <si>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</si>
  <si>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</si>
  <si>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</si>
  <si>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</si>
  <si>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</si>
  <si>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</si>
  <si>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</si>
  <si>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</si>
  <si>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</si>
  <si>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</si>
  <si>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</si>
  <si>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</si>
  <si>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</si>
  <si>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</si>
  <si>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</si>
  <si>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</si>
  <si>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</si>
  <si>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</si>
  <si>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</si>
  <si>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</si>
  <si>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</si>
  <si>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</si>
  <si>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</si>
  <si>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</si>
  <si>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</si>
  <si>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</si>
  <si>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</si>
  <si>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</si>
  <si>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</si>
  <si>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</si>
  <si>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</si>
  <si>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</si>
  <si>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</si>
  <si>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</si>
  <si>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</si>
  <si>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</si>
  <si>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</si>
  <si>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</si>
  <si>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</si>
  <si>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</si>
  <si>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</si>
  <si>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</si>
  <si>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</si>
  <si>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</si>
  <si>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</si>
  <si>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</si>
  <si>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</si>
  <si>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</si>
  <si>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</si>
  <si>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</si>
  <si>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</si>
  <si>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</si>
  <si>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</si>
  <si>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</si>
  <si>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</si>
  <si>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</si>
  <si>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</si>
  <si>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</si>
  <si>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</si>
  <si>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</si>
  <si>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</si>
  <si>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</si>
  <si>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</si>
  <si>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</si>
  <si>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</si>
  <si>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</si>
  <si>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</si>
  <si>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</si>
  <si>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</si>
  <si>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</si>
  <si>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</si>
  <si>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</si>
  <si>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</si>
  <si>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</si>
  <si>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</si>
  <si>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</si>
  <si>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</si>
  <si>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</si>
  <si>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</si>
  <si>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</si>
  <si>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</si>
  <si>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</si>
  <si>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</si>
  <si>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</si>
  <si>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</si>
  <si>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</si>
  <si>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</si>
  <si>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</si>
  <si>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</si>
  <si>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</si>
  <si>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</si>
  <si>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</si>
  <si>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</si>
  <si>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</si>
  <si>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</si>
  <si>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</si>
  <si>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</si>
  <si>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</si>
  <si>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</si>
  <si>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</si>
  <si>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</si>
  <si>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</si>
  <si>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</si>
  <si>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</si>
  <si>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</si>
  <si>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</si>
  <si>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</si>
  <si>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</si>
  <si>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</si>
  <si>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</si>
  <si>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</si>
  <si>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</si>
  <si>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</si>
  <si>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</si>
  <si>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</si>
  <si>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</si>
  <si>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</si>
  <si>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</si>
  <si>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</si>
  <si>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</si>
  <si>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</si>
  <si>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</si>
  <si>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</si>
  <si>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</si>
  <si>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</si>
  <si>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</si>
  <si>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</si>
  <si>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</si>
  <si>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</si>
  <si>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</si>
  <si>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</si>
  <si>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</si>
  <si>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</si>
  <si>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</si>
  <si>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</si>
  <si>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</si>
  <si>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</si>
  <si>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</si>
  <si>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</si>
  <si>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</si>
  <si>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</si>
  <si>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</si>
  <si>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</si>
  <si>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</si>
  <si>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</si>
  <si>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</si>
  <si>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</si>
  <si>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</si>
  <si>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</si>
  <si>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</si>
  <si>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</si>
  <si>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</si>
  <si>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</si>
  <si>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</si>
  <si>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</si>
  <si>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</si>
  <si>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</si>
  <si>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</si>
  <si>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</si>
  <si>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</si>
  <si>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</si>
  <si>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</si>
  <si>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</si>
  <si>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</si>
  <si>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</si>
  <si>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</si>
  <si>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</si>
  <si>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</si>
  <si>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</si>
  <si>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</si>
  <si>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</si>
  <si>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</si>
  <si>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</si>
  <si>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</si>
  <si>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</si>
  <si>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</si>
  <si>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</si>
  <si>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</si>
  <si>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</si>
  <si>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</si>
  <si>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</si>
  <si>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</si>
  <si>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</si>
  <si>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</si>
  <si>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</si>
  <si>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</si>
  <si>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</si>
  <si>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</si>
  <si>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</si>
  <si>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</si>
  <si>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</si>
  <si>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</si>
  <si>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</si>
  <si>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</si>
  <si>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</si>
  <si>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</si>
  <si>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</si>
  <si>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</si>
  <si>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</si>
  <si>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</si>
  <si>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</si>
  <si>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</si>
  <si>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</si>
  <si>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</si>
  <si>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</si>
  <si>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</si>
  <si>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</si>
  <si>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</si>
  <si>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</si>
  <si>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</si>
  <si>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</si>
  <si>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</si>
  <si>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</si>
  <si>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</si>
  <si>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</si>
  <si>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</si>
  <si>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</si>
  <si>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</si>
  <si>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</si>
  <si>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</si>
  <si>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</si>
  <si>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</si>
  <si>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</si>
  <si>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</si>
  <si>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</si>
  <si>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</si>
  <si>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</si>
  <si>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</si>
  <si>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</si>
  <si>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</si>
  <si>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</si>
  <si>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</si>
  <si>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</si>
  <si>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</si>
  <si>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</si>
  <si>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</si>
  <si>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</si>
  <si>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</si>
  <si>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</si>
  <si>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</si>
  <si>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</si>
  <si>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</si>
  <si>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</si>
  <si>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</si>
  <si>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</si>
  <si>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</si>
  <si>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</si>
  <si>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</si>
  <si>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</si>
  <si>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</si>
  <si>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</si>
  <si>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</si>
  <si>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</si>
  <si>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</si>
  <si>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</si>
  <si>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</si>
  <si>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</si>
  <si>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</si>
  <si>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</si>
  <si>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</si>
  <si>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</si>
  <si>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</si>
  <si>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</si>
  <si>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</si>
  <si>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</si>
  <si>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</si>
  <si>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</si>
  <si>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</si>
  <si>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</si>
  <si>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</si>
  <si>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</si>
  <si>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</si>
  <si>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</si>
  <si>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</si>
  <si>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</si>
  <si>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</si>
  <si>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</si>
  <si>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</si>
  <si>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</si>
  <si>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</si>
  <si>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</si>
  <si>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</si>
  <si>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</si>
  <si>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</si>
  <si>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</si>
  <si>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</si>
  <si>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</si>
  <si>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</si>
  <si>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</si>
  <si>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</si>
  <si>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</si>
  <si>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</si>
  <si>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</si>
  <si>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</si>
  <si>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</si>
  <si>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</si>
  <si>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</si>
  <si>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</si>
  <si>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</si>
  <si>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</si>
  <si>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</si>
  <si>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</si>
  <si>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</si>
  <si>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</si>
  <si>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</si>
  <si>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</si>
  <si>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</si>
  <si>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</si>
  <si>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</si>
  <si>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</si>
  <si>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</si>
  <si>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</si>
  <si>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</si>
  <si>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</si>
  <si>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</si>
  <si>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</si>
  <si>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</si>
  <si>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</si>
  <si>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</si>
  <si>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</si>
  <si>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</si>
  <si>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</si>
  <si>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</si>
  <si>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</si>
  <si>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</si>
  <si>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</si>
  <si>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</si>
  <si>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</si>
  <si>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</si>
  <si>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</si>
  <si>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</si>
  <si>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</si>
  <si>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</si>
  <si>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</si>
  <si>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</si>
  <si>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</si>
  <si>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</si>
  <si>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</si>
  <si>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</si>
  <si>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</si>
  <si>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</si>
  <si>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</si>
  <si>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</si>
  <si>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</si>
  <si>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</si>
  <si>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</si>
  <si>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</si>
  <si>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</si>
  <si>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</si>
  <si>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</si>
  <si>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</si>
  <si>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</si>
  <si>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</si>
  <si>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</si>
  <si>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</si>
  <si>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</si>
  <si>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</si>
  <si>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</si>
  <si>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</si>
  <si>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</si>
  <si>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</si>
  <si>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</si>
  <si>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</si>
  <si>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</si>
  <si>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</si>
  <si>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</si>
  <si>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</si>
  <si>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</si>
  <si>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</si>
  <si>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</si>
  <si>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</si>
  <si>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</si>
  <si>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</si>
  <si>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</si>
  <si>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</si>
  <si>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</si>
  <si>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</si>
  <si>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</si>
  <si>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</si>
  <si>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</si>
  <si>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</si>
  <si>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</si>
  <si>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</si>
  <si>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</si>
  <si>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</si>
  <si>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</si>
  <si>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</si>
  <si>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</si>
  <si>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</si>
  <si>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</si>
  <si>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</si>
  <si>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</si>
  <si>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</si>
  <si>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</si>
  <si>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</si>
  <si>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</si>
  <si>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</si>
  <si>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</si>
  <si>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</si>
  <si>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</si>
  <si>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</si>
  <si>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</si>
  <si>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</si>
  <si>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</si>
  <si>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</si>
  <si>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</si>
  <si>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</si>
  <si>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</si>
  <si>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</si>
  <si>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</si>
  <si>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</si>
  <si>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</si>
  <si>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</si>
  <si>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</si>
  <si>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</si>
  <si>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</si>
  <si>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</si>
  <si>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</si>
  <si>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</si>
  <si>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</si>
  <si>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</si>
  <si>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</si>
  <si>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</si>
  <si>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</si>
  <si>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</si>
  <si>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</si>
  <si>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</si>
  <si>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</si>
  <si>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</si>
  <si>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</si>
  <si>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</si>
  <si>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</si>
  <si>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</si>
  <si>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</si>
  <si>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</si>
  <si>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</si>
  <si>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</si>
  <si>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</si>
  <si>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</si>
  <si>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</si>
  <si>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</si>
  <si>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</si>
  <si>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</si>
  <si>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</si>
  <si>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</si>
  <si>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</si>
  <si>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</si>
  <si>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</si>
  <si>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</si>
  <si>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</si>
  <si>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</si>
  <si>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</si>
  <si>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</si>
  <si>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</si>
  <si>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</si>
  <si>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</si>
  <si>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</si>
  <si>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</si>
  <si>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</si>
  <si>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</si>
  <si>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</si>
  <si>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</si>
  <si>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</si>
  <si>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</si>
  <si>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</si>
  <si>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</si>
  <si>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</si>
  <si>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</si>
  <si>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</si>
  <si>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</si>
  <si>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</si>
  <si>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</si>
  <si>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</si>
  <si>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</si>
  <si>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</si>
  <si>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</si>
  <si>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</si>
  <si>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</si>
  <si>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</si>
  <si>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</si>
  <si>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</si>
  <si>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</si>
  <si>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</si>
  <si>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</si>
  <si>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</si>
  <si>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</si>
  <si>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</si>
  <si>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</si>
  <si>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</si>
  <si>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</si>
  <si>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</si>
  <si>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</si>
  <si>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</si>
  <si>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</si>
  <si>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</si>
  <si>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</si>
  <si>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</si>
  <si>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</si>
  <si>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</si>
  <si>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</si>
  <si>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</si>
  <si>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</si>
  <si>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</si>
  <si>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</si>
  <si>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</si>
  <si>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</si>
  <si>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</si>
  <si>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</si>
  <si>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</si>
  <si>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</si>
  <si>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</si>
  <si>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</si>
  <si>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</si>
  <si>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</si>
  <si>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</si>
  <si>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</si>
  <si>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</si>
  <si>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</si>
  <si>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</si>
  <si>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</si>
  <si>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</si>
  <si>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</si>
  <si>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</si>
  <si>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</si>
  <si>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</si>
  <si>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</si>
  <si>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</si>
  <si>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</si>
  <si>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</si>
  <si>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</si>
  <si>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</si>
  <si>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</si>
  <si>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</si>
  <si>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</si>
  <si>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</si>
  <si>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</si>
  <si>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</si>
  <si>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</si>
  <si>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</si>
  <si>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</si>
  <si>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</si>
  <si>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</si>
  <si>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</si>
  <si>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</si>
  <si>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</si>
  <si>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</si>
  <si>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</si>
  <si>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</si>
  <si>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</si>
  <si>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</si>
  <si>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</si>
  <si>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</si>
  <si>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</si>
  <si>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</si>
  <si>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</si>
  <si>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</si>
  <si>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</si>
  <si>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</si>
  <si>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</si>
  <si>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</si>
  <si>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</si>
  <si>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</si>
  <si>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</si>
  <si>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</si>
  <si>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</si>
  <si>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</si>
  <si>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</si>
  <si>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</si>
  <si>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</si>
  <si>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</si>
  <si>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</si>
  <si>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</si>
  <si>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</si>
  <si>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</si>
  <si>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</si>
  <si>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</si>
  <si>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</si>
  <si>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</si>
  <si>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</si>
  <si>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</si>
  <si>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</si>
  <si>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</si>
  <si>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</si>
  <si>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</si>
  <si>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</si>
  <si>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</si>
  <si>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</si>
  <si>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</si>
  <si>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</si>
  <si>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</si>
  <si>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</si>
  <si>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</si>
  <si>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</si>
  <si>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</si>
  <si>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</si>
  <si>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</si>
  <si>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</si>
  <si>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</si>
  <si>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</si>
  <si>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</si>
  <si>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</si>
  <si>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</si>
  <si>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</si>
  <si>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</si>
  <si>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</si>
  <si>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</si>
  <si>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</si>
  <si>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</si>
  <si>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</si>
  <si>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</si>
  <si>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</si>
  <si>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</si>
  <si>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</si>
  <si>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</si>
  <si>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</si>
  <si>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</si>
  <si>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</si>
  <si>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</si>
  <si>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</si>
  <si>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</si>
  <si>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</si>
  <si>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</si>
  <si>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</si>
  <si>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</si>
  <si>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</si>
  <si>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</si>
  <si>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</si>
  <si>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</si>
  <si>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</si>
  <si>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</si>
  <si>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</si>
  <si>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</si>
  <si>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</si>
  <si>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</si>
  <si>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</si>
  <si>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</si>
  <si>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</si>
  <si>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</si>
  <si>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</si>
  <si>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</si>
  <si>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</si>
  <si>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</si>
  <si>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</si>
  <si>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</si>
  <si>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</si>
  <si>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</si>
  <si>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</si>
  <si>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</si>
  <si>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</si>
  <si>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</si>
  <si>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</si>
  <si>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</si>
  <si>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</si>
  <si>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</si>
  <si>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</si>
  <si>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</si>
  <si>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</si>
  <si>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</si>
  <si>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</si>
  <si>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</si>
  <si>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</si>
  <si>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</si>
  <si>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</si>
  <si>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</si>
  <si>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</si>
  <si>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</si>
  <si>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</si>
  <si>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</si>
  <si>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</si>
  <si>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</si>
  <si>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</si>
  <si>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</si>
  <si>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</si>
  <si>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</si>
  <si>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</si>
  <si>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</si>
  <si>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</si>
  <si>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</si>
  <si>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</si>
  <si>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</si>
  <si>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</si>
  <si>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</si>
  <si>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</si>
  <si>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</si>
  <si>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</si>
  <si>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</si>
  <si>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</si>
  <si>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</si>
  <si>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</si>
  <si>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</si>
  <si>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</si>
  <si>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</si>
  <si>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</si>
  <si>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</si>
  <si>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</si>
  <si>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</si>
  <si>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</si>
  <si>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</si>
  <si>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</si>
  <si>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</si>
  <si>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</si>
  <si>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</si>
  <si>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</si>
  <si>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</si>
  <si>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</si>
  <si>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</si>
  <si>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</si>
  <si>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</si>
  <si>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</si>
  <si>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</si>
  <si>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</si>
  <si>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</si>
  <si>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</si>
  <si>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</si>
  <si>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</si>
  <si>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</si>
  <si>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</si>
  <si>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</si>
  <si>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</si>
  <si>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</si>
  <si>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</si>
  <si>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</si>
  <si>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</si>
  <si>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</si>
  <si>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</si>
  <si>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</si>
  <si>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</si>
  <si>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</si>
  <si>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</si>
  <si>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</si>
  <si>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</si>
  <si>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</si>
  <si>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</si>
  <si>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</si>
  <si>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</si>
  <si>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</si>
  <si>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</si>
  <si>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</si>
  <si>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</si>
  <si>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</si>
  <si>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</si>
  <si>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</si>
  <si>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</si>
  <si>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</si>
  <si>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</si>
  <si>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</si>
  <si>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</si>
  <si>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</si>
  <si>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</si>
  <si>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</si>
  <si>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</si>
  <si>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</si>
  <si>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</si>
  <si>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</si>
  <si>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</si>
  <si>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</si>
  <si>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</si>
  <si>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</si>
  <si>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</si>
  <si>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</si>
  <si>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</si>
  <si>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</si>
  <si>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</si>
  <si>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</si>
  <si>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</si>
  <si>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</si>
  <si>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</si>
  <si>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</si>
  <si>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</si>
  <si>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</si>
  <si>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</si>
  <si>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</si>
  <si>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</si>
  <si>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</si>
  <si>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</si>
  <si>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</si>
  <si>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</si>
  <si>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</si>
  <si>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</si>
  <si>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</si>
  <si>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</si>
  <si>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</si>
  <si>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</si>
  <si>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</si>
  <si>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</si>
  <si>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</si>
  <si>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</si>
  <si>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</si>
  <si>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</si>
  <si>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</si>
  <si>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</si>
  <si>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</si>
  <si>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</si>
  <si>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</si>
  <si>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</si>
  <si>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</si>
  <si>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</si>
  <si>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</si>
  <si>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</si>
  <si>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</si>
  <si>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</si>
  <si>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</si>
  <si>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</si>
  <si>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</si>
  <si>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</si>
  <si>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</si>
  <si>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</si>
  <si>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</si>
  <si>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</si>
  <si>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</si>
  <si>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</si>
  <si>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</si>
  <si>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</si>
  <si>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</si>
  <si>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</si>
  <si>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</si>
  <si>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</si>
  <si>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</si>
  <si>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</si>
  <si>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</si>
  <si>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</si>
  <si>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</si>
  <si>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</si>
  <si>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</si>
  <si>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</si>
  <si>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</si>
  <si>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</si>
  <si>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</si>
  <si>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</si>
  <si>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</si>
  <si>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</si>
  <si>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</si>
  <si>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</si>
  <si>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</si>
  <si>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</si>
  <si>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</si>
  <si>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</si>
  <si>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</si>
  <si>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</si>
  <si>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</si>
  <si>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</si>
  <si>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</si>
  <si>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</si>
  <si>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</si>
  <si>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</si>
  <si>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</si>
  <si>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</si>
  <si>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</si>
  <si>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</si>
  <si>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</si>
  <si>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</si>
  <si>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</si>
  <si>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</si>
  <si>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</si>
  <si>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</si>
  <si>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</si>
  <si>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</si>
  <si>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</si>
  <si>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</si>
  <si>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</si>
  <si>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</si>
  <si>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</si>
  <si>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</si>
  <si>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</si>
  <si>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</si>
  <si>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</si>
  <si>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</si>
  <si>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</si>
  <si>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</si>
  <si>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</si>
  <si>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</si>
  <si>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</si>
  <si>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</si>
  <si>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</si>
  <si>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</si>
  <si>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</si>
  <si>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</si>
  <si>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</si>
  <si>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</si>
  <si>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</si>
  <si>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</si>
  <si>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</si>
  <si>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</si>
  <si>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</si>
  <si>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</si>
  <si>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</si>
  <si>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</si>
  <si>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</si>
  <si>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</si>
  <si>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</si>
  <si>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</si>
  <si>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</si>
  <si>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</si>
  <si>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</si>
  <si>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</si>
  <si>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</si>
  <si>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</si>
  <si>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</si>
  <si>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</si>
  <si>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</si>
  <si>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</si>
  <si>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</si>
  <si>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</si>
  <si>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</si>
  <si>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</si>
  <si>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</si>
  <si>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</si>
  <si>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</si>
  <si>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</si>
  <si>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</si>
  <si>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</si>
  <si>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</si>
  <si>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</si>
  <si>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</si>
  <si>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</si>
  <si>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</si>
  <si>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</si>
  <si>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</si>
  <si>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</si>
  <si>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</si>
  <si>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</si>
  <si>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</si>
  <si>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</si>
  <si>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</si>
  <si>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</si>
  <si>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</si>
  <si>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</si>
  <si>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</si>
  <si>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</si>
  <si>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</si>
  <si>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</si>
  <si>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</si>
  <si>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</si>
  <si>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</si>
  <si>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</si>
  <si>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</si>
  <si>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</si>
  <si>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</si>
  <si>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</si>
  <si>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</si>
  <si>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</si>
  <si>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</si>
  <si>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</si>
  <si>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</si>
  <si>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</si>
  <si>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</si>
  <si>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</si>
  <si>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</si>
  <si>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</si>
  <si>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</si>
  <si>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</si>
  <si>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</si>
  <si>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</si>
  <si>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</si>
  <si>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</si>
  <si>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</si>
  <si>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</si>
  <si>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</si>
  <si>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</si>
  <si>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</si>
  <si>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</si>
  <si>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</si>
  <si>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</si>
  <si>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</si>
  <si>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</si>
  <si>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</si>
  <si>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</si>
  <si>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</si>
  <si>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</si>
  <si>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</si>
  <si>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</si>
  <si>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</si>
  <si>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</si>
  <si>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</si>
  <si>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</si>
  <si>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</si>
  <si>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</si>
  <si>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</si>
  <si>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</si>
  <si>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</si>
  <si>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</si>
  <si>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</si>
  <si>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</si>
  <si>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</si>
  <si>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</si>
  <si>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</si>
  <si>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</si>
  <si>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</si>
  <si>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</si>
  <si>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</si>
  <si>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</si>
  <si>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</si>
  <si>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</si>
  <si>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</si>
  <si>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</si>
  <si>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</si>
  <si>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</si>
  <si>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</si>
  <si>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</si>
  <si>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</si>
  <si>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</si>
  <si>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</si>
  <si>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</si>
  <si>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</si>
  <si>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</si>
  <si>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</si>
  <si>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</si>
  <si>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</si>
  <si>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</si>
  <si>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</si>
  <si>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</si>
  <si>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</si>
  <si>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</si>
  <si>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</si>
  <si>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</si>
  <si>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</si>
  <si>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</si>
  <si>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</si>
  <si>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</si>
  <si>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</si>
  <si>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</si>
  <si>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</si>
  <si>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</si>
  <si>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</si>
  <si>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</si>
  <si>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</si>
  <si>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</si>
  <si>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</si>
  <si>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</si>
  <si>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</si>
  <si>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</si>
  <si>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</si>
  <si>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</si>
  <si>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</si>
  <si>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</si>
  <si>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</si>
  <si>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</si>
  <si>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</si>
  <si>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</si>
  <si>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</si>
  <si>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</si>
  <si>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</si>
  <si>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</si>
  <si>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</si>
  <si>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</si>
  <si>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</si>
  <si>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</si>
  <si>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</si>
  <si>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</si>
  <si>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</si>
  <si>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</si>
  <si>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</si>
  <si>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</si>
  <si>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</si>
  <si>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</si>
  <si>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</si>
  <si>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</si>
  <si>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</si>
  <si>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</si>
  <si>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</si>
  <si>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</si>
  <si>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</si>
  <si>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</si>
  <si>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</si>
  <si>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</si>
  <si>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</si>
  <si>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</si>
  <si>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</si>
  <si>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</si>
  <si>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</si>
  <si>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</si>
  <si>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</si>
  <si>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</si>
  <si>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</si>
  <si>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</si>
  <si>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</si>
  <si>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</si>
  <si>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</si>
  <si>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</si>
  <si>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</si>
  <si>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</si>
  <si>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</si>
  <si>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</si>
  <si>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</si>
  <si>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</si>
  <si>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</si>
  <si>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</si>
  <si>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</si>
  <si>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</si>
  <si>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</si>
  <si>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</si>
  <si>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</si>
  <si>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</si>
  <si>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</si>
  <si>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</si>
  <si>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</si>
  <si>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</si>
  <si>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</si>
  <si>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</si>
  <si>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</si>
  <si>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</si>
  <si>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</si>
  <si>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</si>
  <si>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</si>
  <si>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</si>
  <si>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</si>
  <si>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</si>
  <si>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</si>
  <si>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</si>
  <si>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</si>
  <si>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</si>
  <si>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</si>
  <si>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</si>
  <si>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</si>
  <si>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</si>
  <si>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</si>
  <si>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</si>
  <si>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</si>
  <si>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</si>
  <si>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</si>
  <si>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</si>
  <si>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</si>
  <si>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</si>
  <si>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</si>
  <si>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</si>
  <si>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</si>
  <si>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</si>
  <si>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</si>
  <si>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</si>
  <si>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</si>
  <si>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</si>
  <si>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</si>
  <si>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</si>
  <si>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</si>
  <si>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</si>
  <si>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</si>
  <si>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</si>
  <si>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</si>
  <si>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</si>
  <si>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</si>
  <si>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</si>
  <si>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</si>
  <si>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</si>
  <si>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</si>
  <si>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</si>
  <si>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</si>
  <si>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</si>
  <si>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</si>
  <si>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</si>
  <si>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</si>
  <si>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</si>
  <si>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</si>
  <si>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</si>
  <si>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</si>
  <si>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</si>
  <si>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</si>
  <si>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</si>
  <si>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</si>
  <si>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</si>
  <si>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</si>
  <si>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</si>
  <si>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</si>
  <si>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</si>
  <si>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</si>
  <si>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</si>
  <si>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</si>
  <si>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</si>
  <si>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</si>
  <si>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</si>
  <si>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</si>
  <si>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</si>
  <si>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</si>
  <si>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</si>
  <si>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</si>
  <si>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</si>
  <si>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</si>
  <si>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</si>
  <si>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</si>
  <si>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</si>
  <si>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</si>
  <si>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</si>
  <si>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</si>
  <si>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</si>
  <si>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</si>
  <si>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</si>
  <si>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</si>
  <si>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</si>
  <si>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</si>
  <si>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</si>
  <si>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</si>
  <si>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</si>
  <si>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</si>
  <si>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</si>
  <si>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</si>
  <si>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</si>
  <si>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</si>
  <si>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</si>
  <si>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</si>
  <si>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</si>
  <si>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</si>
  <si>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</si>
  <si>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</si>
  <si>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</si>
  <si>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</si>
  <si>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</si>
  <si>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</si>
  <si>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</si>
  <si>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</si>
  <si>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</si>
  <si>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</si>
  <si>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</si>
  <si>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</si>
  <si>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</si>
  <si>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</si>
  <si>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</si>
  <si>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</si>
  <si>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</si>
  <si>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</si>
  <si>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</si>
  <si>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</si>
  <si>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</si>
  <si>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</si>
  <si>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</si>
  <si>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</si>
  <si>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</si>
  <si>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</si>
  <si>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</si>
  <si>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</si>
  <si>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</si>
  <si>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</si>
  <si>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</si>
  <si>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</si>
  <si>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</si>
  <si>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</si>
  <si>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</si>
  <si>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</si>
  <si>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</si>
  <si>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</si>
  <si>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</si>
  <si>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</si>
  <si>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</si>
  <si>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</si>
  <si>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</si>
  <si>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</si>
  <si>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</si>
  <si>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</si>
  <si>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</si>
  <si>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</si>
  <si>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</si>
  <si>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</si>
  <si>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</si>
  <si>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</si>
  <si>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</si>
  <si>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</si>
  <si>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</si>
  <si>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</si>
  <si>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</si>
  <si>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</si>
  <si>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</si>
  <si>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</si>
  <si>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</si>
  <si>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</si>
  <si>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</si>
  <si>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</si>
  <si>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</si>
  <si>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</si>
  <si>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</si>
  <si>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</si>
  <si>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</si>
  <si>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</si>
  <si>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</si>
  <si>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</si>
  <si>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</si>
  <si>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</si>
  <si>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</si>
  <si>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</si>
  <si>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</si>
  <si>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</si>
  <si>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</si>
  <si>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</si>
  <si>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</si>
  <si>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</si>
  <si>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</si>
  <si>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</si>
  <si>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</si>
  <si>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</si>
  <si>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</si>
  <si>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</si>
  <si>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</si>
  <si>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</si>
  <si>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</si>
  <si>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</si>
  <si>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</si>
  <si>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</si>
  <si>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</si>
  <si>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</si>
  <si>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</si>
  <si>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</si>
  <si>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</si>
  <si>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</si>
  <si>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</si>
  <si>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</si>
  <si>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</si>
  <si>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</si>
  <si>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</si>
  <si>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</si>
  <si>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</si>
  <si>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</si>
  <si>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</si>
  <si>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</si>
  <si>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</si>
  <si>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</si>
  <si>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</si>
  <si>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</si>
  <si>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</si>
  <si>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</si>
  <si>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</si>
  <si>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</si>
  <si>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</si>
  <si>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</si>
  <si>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</si>
  <si>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</si>
  <si>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</si>
  <si>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</si>
  <si>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</si>
  <si>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</si>
  <si>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</si>
  <si>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</si>
  <si>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</si>
  <si>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</si>
  <si>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</si>
  <si>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</si>
  <si>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</si>
  <si>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</si>
  <si>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</si>
  <si>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</si>
  <si>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</si>
  <si>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</si>
  <si>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</si>
  <si>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</si>
  <si>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</si>
  <si>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</si>
  <si>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</si>
  <si>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</si>
  <si>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</si>
  <si>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</si>
  <si>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</si>
  <si>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</si>
  <si>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</si>
  <si>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</si>
  <si>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</si>
  <si>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</si>
  <si>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</si>
  <si>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</si>
  <si>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</si>
  <si>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</si>
  <si>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</si>
  <si>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</si>
  <si>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</si>
  <si>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</si>
  <si>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</si>
  <si>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</si>
  <si>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</si>
  <si>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</si>
  <si>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</si>
  <si>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</si>
  <si>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</si>
  <si>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</si>
  <si>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</si>
  <si>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</si>
  <si>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</si>
  <si>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</si>
  <si>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</si>
  <si>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</si>
  <si>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</si>
  <si>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</si>
  <si>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</si>
  <si>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</si>
  <si>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</si>
  <si>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</si>
  <si>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</si>
  <si>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</si>
  <si>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</si>
  <si>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</si>
  <si>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</si>
  <si>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</si>
  <si>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</si>
  <si>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</si>
  <si>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</si>
  <si>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</si>
  <si>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</si>
  <si>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</si>
  <si>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</si>
  <si>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</si>
  <si>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</si>
  <si>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</si>
  <si>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</si>
  <si>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</si>
  <si>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</si>
  <si>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</si>
  <si>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</si>
  <si>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</si>
  <si>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</si>
  <si>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</si>
  <si>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</si>
  <si>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</si>
  <si>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</si>
  <si>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</si>
  <si>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</si>
  <si>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</si>
  <si>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</si>
  <si>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</si>
  <si>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</si>
  <si>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</si>
  <si>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</si>
  <si>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</si>
  <si>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</si>
  <si>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</si>
  <si>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</si>
  <si>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</si>
  <si>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</si>
  <si>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</si>
  <si>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</si>
  <si>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</si>
  <si>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</si>
  <si>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</si>
  <si>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</si>
  <si>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</si>
  <si>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</si>
  <si>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</si>
  <si>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</si>
  <si>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</si>
  <si>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</si>
  <si>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</si>
  <si>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</si>
  <si>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</si>
  <si>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</si>
  <si>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</si>
  <si>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</si>
  <si>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</si>
  <si>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</si>
  <si>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</si>
  <si>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</si>
  <si>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</si>
  <si>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</si>
  <si>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</si>
  <si>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</si>
  <si>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</si>
  <si>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</si>
  <si>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</si>
  <si>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</si>
  <si>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</si>
  <si>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</si>
  <si>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</si>
  <si>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</si>
  <si>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</si>
  <si>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</si>
  <si>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</si>
  <si>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</si>
  <si>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</si>
  <si>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</si>
  <si>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</si>
  <si>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</si>
  <si>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</si>
  <si>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</si>
  <si>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</si>
  <si>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</si>
  <si>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</si>
  <si>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</si>
  <si>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</si>
  <si>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</si>
  <si>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</si>
  <si>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</si>
  <si>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</si>
  <si>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</si>
  <si>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</si>
  <si>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</si>
  <si>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</si>
  <si>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</si>
  <si>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</si>
  <si>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</si>
  <si>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</si>
  <si>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</si>
  <si>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</si>
  <si>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</si>
  <si>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</si>
  <si>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</si>
  <si>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</si>
  <si>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</si>
  <si>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</si>
  <si>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</si>
  <si>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</si>
  <si>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</si>
  <si>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</si>
  <si>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</si>
  <si>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</si>
  <si>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</si>
  <si>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</si>
  <si>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</si>
  <si>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</si>
  <si>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</si>
  <si>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</si>
  <si>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</si>
  <si>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</si>
  <si>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</si>
  <si>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</si>
  <si>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</si>
  <si>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</si>
  <si>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</si>
  <si>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</si>
  <si>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</si>
  <si>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</si>
  <si>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</si>
  <si>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</si>
  <si>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</si>
  <si>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</si>
  <si>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</si>
  <si>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</si>
  <si>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</si>
  <si>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</si>
  <si>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</si>
  <si>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</si>
  <si>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</si>
  <si>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</si>
  <si>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</si>
  <si>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</si>
  <si>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</si>
  <si>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</si>
  <si>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</si>
  <si>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</si>
  <si>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</si>
  <si>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</si>
  <si>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</si>
  <si>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</si>
  <si>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</si>
  <si>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</si>
  <si>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</si>
  <si>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</si>
  <si>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</si>
  <si>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</si>
  <si>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</si>
  <si>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</si>
  <si>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</si>
  <si>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</si>
  <si>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</si>
  <si>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</si>
  <si>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</si>
  <si>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</si>
  <si>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</si>
  <si>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</si>
  <si>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</si>
  <si>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</si>
  <si>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</si>
  <si>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</si>
  <si>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</si>
  <si>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</si>
  <si>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</si>
  <si>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</si>
  <si>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</si>
  <si>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</si>
  <si>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</si>
  <si>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</si>
  <si>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</si>
  <si>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</si>
  <si>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</si>
  <si>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</si>
  <si>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</si>
  <si>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</si>
  <si>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</si>
  <si>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</si>
  <si>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</si>
  <si>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</si>
  <si>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</si>
  <si>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</si>
  <si>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</si>
  <si>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</si>
  <si>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</si>
  <si>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</si>
  <si>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</si>
  <si>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</si>
  <si>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</si>
  <si>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</si>
  <si>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</si>
  <si>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</si>
  <si>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</si>
  <si>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</si>
  <si>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</si>
  <si>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</si>
  <si>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</si>
  <si>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</si>
  <si>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</si>
  <si>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</si>
  <si>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</si>
  <si>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</si>
  <si>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</si>
  <si>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</si>
  <si>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</si>
  <si>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</si>
  <si>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</si>
  <si>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</si>
  <si>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</si>
  <si>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</si>
  <si>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</si>
  <si>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</si>
  <si>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</si>
  <si>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</si>
  <si>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</si>
  <si>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</si>
  <si>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</si>
  <si>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</si>
  <si>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</si>
  <si>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</si>
  <si>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</si>
  <si>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</si>
  <si>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</si>
  <si>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</si>
  <si>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</si>
  <si>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</si>
  <si>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</si>
  <si>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</si>
  <si>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</si>
  <si>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</si>
  <si>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</si>
  <si>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</si>
  <si>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</si>
  <si>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</si>
  <si>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</si>
  <si>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</si>
  <si>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</si>
  <si>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</si>
  <si>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</si>
  <si>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</si>
  <si>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</si>
  <si>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</si>
  <si>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</si>
  <si>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</si>
  <si>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</si>
  <si>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</si>
  <si>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</si>
  <si>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</si>
  <si>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</si>
  <si>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</si>
  <si>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</si>
  <si>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</si>
  <si>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</si>
  <si>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</si>
  <si>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</si>
  <si>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</si>
  <si>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</si>
  <si>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</si>
  <si>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</si>
  <si>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</si>
  <si>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</si>
  <si>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</si>
  <si>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</si>
  <si>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</si>
  <si>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</si>
  <si>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</si>
  <si>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</si>
  <si>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</si>
  <si>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</si>
  <si>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</si>
  <si>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</si>
  <si>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</si>
  <si>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</si>
  <si>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</si>
  <si>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</si>
  <si>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</si>
  <si>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</si>
  <si>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</si>
  <si>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</si>
  <si>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</si>
  <si>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</si>
  <si>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</si>
  <si>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</si>
  <si>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</si>
  <si>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</si>
  <si>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</si>
  <si>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</si>
  <si>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</si>
  <si>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</si>
  <si>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</si>
  <si>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</si>
  <si>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</si>
  <si>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</si>
  <si>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</si>
  <si>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</si>
  <si>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</si>
  <si>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</si>
  <si>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</si>
  <si>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</si>
  <si>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</si>
  <si>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</si>
  <si>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</si>
  <si>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</si>
  <si>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</si>
  <si>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</si>
  <si>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</si>
  <si>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</si>
  <si>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</si>
  <si>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</si>
  <si>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</si>
  <si>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</si>
  <si>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</si>
  <si>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</si>
  <si>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</si>
  <si>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</si>
  <si>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</si>
  <si>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</si>
  <si>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</si>
  <si>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</si>
  <si>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</si>
  <si>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</si>
  <si>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</si>
  <si>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</si>
  <si>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</si>
  <si>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</si>
  <si>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</si>
  <si>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</si>
  <si>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</si>
  <si>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</si>
  <si>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</si>
  <si>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</si>
  <si>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</si>
  <si>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</si>
  <si>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</si>
  <si>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</si>
  <si>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</si>
  <si>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</si>
  <si>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</si>
  <si>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</si>
  <si>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</si>
  <si>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</si>
  <si>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</si>
  <si>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</si>
  <si>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</si>
  <si>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</si>
  <si>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</si>
  <si>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</si>
  <si>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</si>
  <si>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</si>
  <si>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</si>
  <si>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</si>
  <si>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</si>
  <si>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</si>
  <si>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</si>
  <si>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</si>
  <si>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</si>
  <si>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</si>
  <si>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</si>
  <si>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</si>
  <si>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</si>
  <si>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</si>
  <si>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</si>
  <si>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</si>
  <si>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</si>
  <si>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</si>
  <si>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</si>
  <si>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</si>
  <si>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</si>
  <si>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</si>
  <si>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</si>
  <si>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</si>
  <si>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</si>
  <si>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</si>
  <si>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</si>
  <si>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</si>
  <si>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</si>
  <si>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</si>
  <si>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</si>
  <si>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</si>
  <si>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</si>
  <si>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</si>
  <si>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</si>
  <si>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</si>
  <si>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</si>
  <si>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</si>
  <si>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</si>
  <si>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</si>
  <si>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</si>
  <si>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</si>
  <si>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</si>
  <si>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</si>
  <si>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</si>
  <si>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</si>
  <si>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</si>
  <si>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</si>
  <si>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</si>
  <si>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</si>
  <si>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</si>
  <si>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</si>
  <si>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</si>
  <si>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</si>
  <si>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</si>
  <si>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</si>
  <si>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</si>
  <si>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</si>
  <si>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</si>
  <si>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</si>
  <si>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</si>
  <si>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</si>
  <si>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</si>
  <si>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</si>
  <si>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</si>
  <si>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</si>
  <si>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</si>
  <si>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</si>
  <si>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</si>
  <si>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</si>
  <si>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</si>
  <si>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</si>
  <si>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</si>
  <si>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</si>
  <si>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</si>
  <si>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</si>
  <si>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</si>
  <si>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</si>
  <si>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</si>
  <si>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</si>
  <si>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</si>
  <si>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</si>
  <si>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</si>
  <si>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</si>
  <si>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</si>
  <si>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</si>
  <si>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</si>
  <si>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</si>
  <si>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</si>
  <si>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</si>
  <si>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</si>
  <si>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</si>
  <si>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</si>
  <si>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</si>
  <si>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</si>
  <si>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</si>
  <si>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</si>
  <si>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</si>
  <si>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</si>
  <si>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</si>
  <si>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</si>
  <si>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</si>
  <si>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</si>
  <si>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</si>
  <si>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</si>
  <si>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</si>
  <si>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</si>
  <si>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</si>
  <si>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</si>
  <si>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</si>
  <si>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</si>
  <si>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</si>
  <si>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</si>
  <si>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</si>
  <si>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</si>
  <si>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</si>
  <si>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</si>
  <si>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</si>
  <si>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</si>
  <si>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</si>
  <si>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</si>
  <si>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</si>
  <si>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</si>
  <si>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</si>
  <si>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</si>
  <si>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</si>
  <si>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</si>
  <si>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</si>
  <si>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</si>
  <si>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</si>
  <si>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</si>
  <si>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</si>
  <si>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</si>
  <si>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</si>
  <si>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</si>
  <si>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</si>
  <si>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</si>
  <si>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</si>
  <si>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</si>
  <si>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</si>
  <si>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</si>
  <si>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</si>
  <si>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</si>
  <si>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</si>
  <si>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</si>
  <si>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</si>
  <si>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</si>
  <si>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</si>
  <si>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</si>
  <si>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</si>
  <si>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</si>
  <si>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</si>
  <si>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</si>
  <si>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</si>
  <si>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</si>
  <si>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</si>
  <si>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</si>
  <si>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</si>
  <si>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</si>
  <si>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</si>
  <si>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</si>
  <si>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</si>
  <si>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</si>
  <si>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</si>
  <si>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</si>
  <si>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</si>
  <si>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</si>
  <si>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</si>
  <si>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</si>
  <si>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</si>
  <si>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</si>
  <si>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</si>
  <si>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</si>
  <si>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</si>
  <si>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</si>
  <si>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</si>
  <si>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</si>
  <si>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</si>
  <si>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</si>
  <si>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</si>
  <si>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</si>
  <si>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</si>
  <si>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</si>
  <si>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</si>
  <si>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</si>
  <si>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</si>
  <si>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</si>
  <si>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</si>
  <si>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</si>
  <si>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</si>
  <si>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</si>
  <si>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</si>
  <si>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</si>
  <si>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</si>
  <si>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</si>
  <si>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</si>
  <si>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</si>
  <si>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</si>
  <si>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</si>
  <si>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</si>
  <si>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</si>
  <si>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</si>
  <si>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</si>
  <si>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</si>
  <si>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</si>
  <si>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</si>
  <si>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</si>
  <si>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</si>
  <si>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</si>
  <si>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</si>
  <si>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</si>
  <si>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</si>
  <si>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</si>
  <si>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</si>
  <si>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</si>
  <si>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</si>
  <si>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</si>
  <si>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</si>
  <si>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</si>
  <si>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</si>
  <si>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</si>
  <si>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</si>
  <si>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</si>
  <si>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</si>
  <si>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</si>
  <si>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</si>
  <si>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</si>
  <si>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</si>
  <si>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</si>
  <si>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</si>
  <si>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</si>
  <si>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</si>
  <si>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</si>
  <si>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</si>
  <si>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</si>
  <si>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</si>
  <si>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</si>
  <si>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</si>
  <si>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</si>
  <si>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</si>
  <si>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</si>
  <si>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</si>
  <si>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</si>
  <si>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</si>
  <si>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</si>
  <si>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</si>
  <si>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</si>
  <si>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</si>
  <si>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</si>
  <si>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</si>
  <si>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</si>
  <si>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</si>
  <si>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</si>
  <si>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</si>
  <si>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</si>
  <si>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</si>
  <si>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</si>
  <si>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</si>
  <si>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</si>
  <si>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</si>
  <si>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</si>
  <si>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</si>
  <si>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</si>
  <si>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</si>
  <si>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</si>
  <si>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</si>
  <si>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</si>
  <si>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</si>
  <si>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</si>
  <si>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</si>
  <si>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</si>
  <si>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</si>
  <si>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</si>
  <si>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</si>
  <si>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</si>
  <si>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</si>
  <si>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</si>
  <si>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</si>
  <si>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</si>
  <si>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</si>
  <si>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</si>
  <si>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</si>
  <si>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</si>
  <si>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</si>
  <si>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</si>
  <si>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</si>
  <si>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</si>
  <si>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</si>
  <si>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</si>
  <si>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</si>
  <si>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</si>
  <si>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</si>
  <si>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</si>
  <si>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</si>
  <si>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</si>
  <si>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</si>
  <si>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</si>
  <si>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</si>
  <si>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</si>
  <si>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</si>
  <si>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</si>
  <si>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</si>
  <si>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</si>
  <si>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</si>
  <si>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</si>
  <si>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</si>
  <si>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</si>
  <si>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</si>
  <si>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</si>
  <si>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</si>
  <si>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</si>
  <si>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</si>
  <si>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</si>
  <si>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</si>
  <si>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</si>
  <si>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</si>
  <si>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</si>
  <si>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</si>
  <si>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</si>
  <si>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</si>
  <si>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</si>
  <si>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</si>
  <si>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</si>
  <si>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</si>
  <si>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</si>
  <si>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</si>
  <si>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</si>
  <si>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</si>
  <si>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</si>
  <si>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</si>
  <si>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</si>
  <si>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</si>
  <si>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</si>
  <si>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</si>
  <si>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</si>
  <si>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</si>
  <si>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</si>
  <si>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</si>
  <si>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</si>
  <si>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</si>
  <si>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</si>
  <si>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</si>
  <si>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</si>
  <si>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</si>
  <si>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</si>
  <si>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</si>
  <si>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</si>
  <si>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</si>
  <si>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</si>
  <si>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</si>
  <si>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</si>
  <si>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</si>
  <si>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</si>
  <si>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</si>
  <si>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</si>
  <si>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</si>
  <si>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</si>
  <si>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</si>
  <si>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</si>
  <si>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</si>
  <si>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</si>
  <si>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</si>
  <si>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</si>
  <si>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</si>
  <si>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</si>
  <si>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</si>
  <si>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</si>
  <si>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</si>
  <si>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</si>
  <si>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</si>
  <si>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</si>
  <si>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</si>
  <si>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</si>
  <si>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</si>
  <si>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</si>
  <si>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</si>
  <si>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</si>
  <si>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</si>
  <si>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</si>
  <si>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</si>
  <si>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</si>
  <si>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</si>
  <si>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</si>
  <si>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</si>
  <si>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</si>
  <si>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</si>
  <si>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</si>
  <si>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</si>
  <si>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</si>
  <si>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</si>
  <si>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</si>
  <si>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</si>
  <si>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</si>
  <si>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</si>
  <si>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</si>
  <si>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</si>
  <si>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</si>
  <si>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</si>
  <si>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</si>
  <si>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</si>
  <si>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</si>
  <si>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</si>
  <si>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</si>
  <si>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</si>
  <si>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</si>
  <si>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</si>
  <si>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</si>
  <si>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</si>
  <si>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</si>
  <si>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</si>
  <si>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</si>
  <si>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</si>
  <si>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</si>
  <si>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</si>
  <si>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</si>
  <si>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</si>
  <si>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</si>
  <si>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</si>
  <si>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</si>
  <si>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</si>
  <si>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</si>
  <si>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</si>
  <si>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</si>
  <si>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</si>
  <si>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</si>
  <si>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</si>
  <si>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</si>
  <si>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</si>
  <si>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</si>
  <si>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</si>
  <si>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</si>
  <si>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</si>
  <si>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</si>
  <si>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</si>
  <si>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</si>
  <si>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</si>
  <si>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</si>
  <si>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</si>
  <si>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</si>
  <si>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</si>
  <si>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</si>
  <si>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</si>
  <si>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</si>
  <si>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</si>
  <si>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</si>
  <si>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</si>
  <si>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</si>
  <si>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</si>
  <si>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</si>
  <si>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</si>
  <si>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</si>
  <si>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</si>
  <si>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</si>
  <si>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</si>
  <si>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</si>
  <si>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</si>
  <si>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</si>
  <si>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</si>
  <si>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</si>
  <si>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</si>
  <si>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</si>
  <si>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</si>
  <si>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</si>
  <si>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</si>
  <si>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</si>
  <si>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</si>
  <si>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</si>
  <si>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</si>
  <si>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</si>
  <si>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</si>
  <si>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</si>
  <si>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</si>
  <si>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</si>
  <si>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</si>
  <si>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</si>
  <si>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</si>
  <si>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</si>
  <si>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</si>
  <si>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</si>
  <si>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</si>
  <si>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</si>
  <si>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</si>
  <si>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</si>
  <si>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</si>
  <si>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</si>
  <si>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</si>
  <si>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</si>
  <si>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</si>
  <si>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</si>
  <si>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</si>
  <si>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</si>
  <si>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</si>
  <si>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</si>
  <si>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</si>
  <si>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</si>
  <si>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</si>
  <si>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</si>
  <si>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</si>
  <si>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</si>
  <si>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</si>
  <si>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</si>
  <si>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</si>
  <si>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</si>
  <si>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</si>
  <si>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</si>
  <si>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</si>
  <si>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</si>
  <si>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</si>
  <si>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</si>
  <si>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</si>
  <si>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</si>
  <si>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</si>
  <si>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</si>
  <si>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</si>
  <si>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</si>
  <si>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</si>
  <si>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</si>
  <si>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</si>
  <si>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</si>
  <si>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</si>
  <si>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</si>
  <si>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</si>
  <si>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</si>
  <si>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</si>
  <si>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</si>
  <si>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</si>
  <si>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</si>
  <si>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</si>
  <si>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</si>
  <si>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</si>
  <si>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</si>
  <si>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</si>
  <si>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</si>
  <si>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</si>
  <si>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</si>
  <si>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</si>
  <si>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</si>
  <si>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</si>
  <si>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</si>
  <si>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</si>
  <si>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</si>
  <si>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</si>
  <si>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</si>
  <si>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</si>
  <si>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</si>
  <si>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</si>
  <si>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</si>
  <si>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</si>
  <si>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</si>
  <si>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</si>
  <si>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</si>
  <si>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</si>
  <si>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</si>
  <si>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</si>
  <si>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</si>
  <si>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</si>
  <si>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</si>
  <si>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</si>
  <si>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</si>
  <si>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</si>
  <si>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</si>
  <si>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</si>
  <si>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</si>
  <si>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</si>
  <si>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</si>
  <si>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</si>
  <si>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</si>
  <si>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</si>
  <si>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</si>
  <si>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</si>
  <si>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</si>
  <si>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</si>
  <si>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</si>
  <si>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</si>
  <si>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</si>
  <si>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</si>
  <si>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</si>
  <si>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</si>
  <si>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</si>
  <si>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</si>
  <si>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</si>
  <si>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</si>
  <si>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</si>
  <si>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</si>
  <si>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</si>
  <si>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</si>
  <si>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</si>
  <si>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</si>
  <si>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</si>
  <si>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</si>
  <si>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</si>
  <si>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</si>
  <si>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</si>
  <si>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</si>
  <si>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</si>
  <si>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</si>
  <si>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</si>
  <si>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</si>
  <si>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</si>
  <si>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</si>
  <si>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</si>
  <si>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</si>
  <si>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</si>
  <si>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</si>
  <si>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</si>
  <si>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</si>
  <si>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</si>
  <si>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</si>
  <si>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</si>
  <si>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</si>
  <si>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</si>
  <si>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</si>
  <si>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</si>
  <si>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</si>
  <si>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</si>
  <si>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</si>
  <si>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</si>
  <si>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</si>
  <si>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</si>
  <si>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</si>
  <si>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</si>
  <si>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</si>
  <si>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</si>
  <si>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</si>
  <si>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</si>
  <si>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</si>
  <si>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</si>
  <si>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</si>
  <si>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</si>
  <si>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</si>
  <si>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</si>
  <si>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</si>
  <si>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</si>
  <si>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</si>
  <si>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</si>
  <si>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</si>
  <si>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</si>
  <si>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</si>
  <si>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</si>
  <si>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</si>
  <si>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</si>
  <si>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</si>
  <si>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</si>
  <si>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</si>
  <si>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</si>
  <si>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</si>
  <si>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</si>
  <si>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</si>
  <si>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</si>
  <si>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</si>
  <si>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</si>
  <si>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</si>
  <si>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</si>
  <si>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</si>
  <si>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</si>
  <si>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</si>
  <si>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</si>
  <si>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</si>
  <si>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</si>
  <si>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</si>
  <si>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</si>
  <si>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</si>
  <si>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</si>
  <si>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</si>
  <si>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</si>
  <si>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</si>
  <si>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</si>
  <si>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</si>
  <si>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</si>
  <si>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</si>
  <si>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</si>
  <si>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</si>
  <si>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</si>
  <si>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</si>
  <si>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</si>
  <si>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</si>
  <si>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</si>
  <si>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</si>
  <si>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</si>
  <si>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</si>
  <si>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</si>
  <si>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</si>
  <si>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</si>
  <si>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</si>
  <si>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</si>
  <si>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</si>
  <si>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</si>
  <si>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</si>
  <si>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</si>
  <si>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</si>
  <si>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</si>
  <si>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</si>
  <si>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</si>
  <si>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</si>
  <si>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</si>
  <si>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</si>
  <si>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</si>
  <si>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</si>
  <si>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</si>
  <si>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</si>
  <si>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</si>
  <si>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</si>
  <si>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</si>
  <si>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</si>
  <si>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</si>
  <si>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</si>
  <si>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</si>
  <si>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</si>
  <si>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</si>
  <si>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</si>
  <si>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</si>
  <si>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</si>
  <si>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</si>
  <si>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</si>
  <si>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</si>
  <si>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</si>
  <si>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</si>
  <si>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</si>
  <si>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</si>
  <si>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</si>
  <si>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</si>
  <si>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</si>
  <si>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</si>
  <si>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</si>
  <si>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</si>
  <si>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</si>
  <si>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</si>
  <si>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</si>
  <si>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</si>
  <si>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</si>
  <si>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</si>
  <si>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</si>
  <si>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</si>
  <si>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</si>
  <si>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</si>
  <si>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</si>
  <si>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</si>
  <si>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</si>
  <si>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</si>
  <si>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</si>
  <si>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</si>
  <si>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</si>
  <si>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</si>
  <si>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</si>
  <si>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</si>
  <si>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</si>
  <si>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</si>
  <si>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</si>
  <si>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</si>
  <si>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</si>
  <si>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</si>
  <si>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</si>
  <si>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</si>
  <si>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</si>
  <si>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</si>
  <si>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</si>
  <si>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</si>
  <si>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</si>
  <si>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</si>
  <si>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</si>
  <si>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</si>
  <si>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</si>
  <si>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</si>
  <si>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</si>
  <si>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</si>
  <si>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</si>
  <si>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</si>
  <si>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</si>
  <si>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</si>
  <si>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</si>
  <si>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</si>
  <si>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</si>
  <si>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</si>
  <si>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</si>
  <si>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</si>
  <si>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</si>
  <si>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</si>
  <si>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</si>
  <si>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</si>
  <si>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</si>
  <si>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</si>
  <si>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</si>
  <si>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</si>
  <si>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</si>
  <si>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</si>
  <si>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</si>
  <si>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</si>
  <si>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</si>
  <si>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</si>
  <si>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</si>
  <si>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</si>
  <si>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</si>
  <si>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</si>
  <si>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</si>
  <si>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</si>
  <si>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</si>
  <si>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</si>
  <si>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</si>
  <si>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</si>
  <si>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</si>
  <si>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</si>
  <si>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</si>
  <si>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</si>
  <si>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</si>
  <si>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</si>
  <si>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</si>
  <si>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</si>
  <si>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</si>
  <si>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</si>
  <si>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</si>
  <si>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</si>
  <si>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</si>
  <si>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</si>
  <si>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</si>
  <si>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</si>
  <si>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</si>
  <si>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</si>
  <si>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</si>
  <si>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</si>
  <si>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</si>
  <si>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</si>
  <si>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</si>
  <si>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</si>
  <si>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</si>
  <si>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</si>
  <si>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</si>
  <si>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</si>
  <si>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</si>
  <si>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</si>
  <si>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</si>
  <si>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</si>
  <si>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</si>
  <si>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</si>
  <si>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</si>
  <si>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</si>
  <si>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</si>
  <si>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</si>
  <si>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</si>
  <si>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</si>
  <si>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</si>
  <si>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</si>
  <si>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</si>
  <si>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</si>
  <si>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</si>
  <si>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</si>
  <si>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</si>
  <si>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</si>
  <si>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</si>
  <si>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</si>
  <si>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</si>
  <si>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</si>
  <si>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</si>
  <si>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</si>
  <si>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</si>
  <si>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</si>
  <si>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</si>
  <si>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</si>
  <si>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</si>
  <si>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</si>
  <si>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</si>
  <si>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</si>
  <si>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</si>
  <si>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</si>
  <si>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</si>
  <si>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</si>
  <si>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</si>
  <si>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</si>
  <si>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</si>
  <si>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</si>
  <si>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</si>
  <si>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</si>
  <si>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</si>
  <si>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</si>
  <si>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</si>
  <si>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</si>
  <si>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</si>
  <si>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</si>
  <si>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</si>
  <si>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</si>
  <si>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</si>
  <si>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</si>
  <si>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</si>
  <si>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</si>
  <si>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</si>
  <si>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</si>
  <si>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</si>
  <si>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</si>
  <si>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</si>
  <si>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</si>
  <si>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</si>
  <si>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</si>
  <si>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</si>
  <si>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</si>
  <si>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</si>
  <si>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</si>
  <si>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</si>
  <si>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</si>
  <si>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</si>
  <si>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</si>
  <si>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</si>
  <si>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</si>
  <si>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</si>
  <si>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</si>
  <si>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</si>
  <si>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</si>
  <si>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</si>
  <si>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</si>
  <si>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</si>
  <si>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</si>
  <si>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</si>
  <si>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</si>
  <si>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</si>
  <si>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</si>
  <si>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</si>
  <si>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</si>
  <si>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</si>
  <si>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</si>
  <si>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</si>
  <si>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</si>
  <si>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</si>
  <si>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</si>
  <si>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</si>
  <si>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</si>
  <si>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</si>
  <si>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</si>
  <si>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</si>
  <si>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</si>
  <si>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</si>
  <si>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</si>
  <si>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</si>
  <si>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</si>
  <si>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</si>
  <si>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</si>
  <si>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</si>
  <si>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</si>
  <si>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</si>
  <si>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</si>
  <si>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</si>
  <si>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</si>
  <si>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</si>
  <si>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</si>
  <si>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</si>
  <si>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</si>
  <si>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</si>
  <si>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</si>
  <si>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</si>
  <si>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</si>
  <si>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</si>
  <si>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</si>
  <si>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</si>
  <si>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</si>
  <si>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</si>
  <si>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</si>
  <si>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</si>
  <si>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</si>
  <si>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</si>
  <si>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</si>
  <si>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</si>
  <si>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</si>
  <si>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</si>
  <si>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</si>
  <si>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</si>
  <si>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</si>
  <si>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</si>
  <si>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</si>
  <si>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</si>
  <si>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</si>
  <si>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</si>
  <si>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</si>
  <si>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</si>
  <si>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</si>
  <si>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</si>
  <si>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</si>
  <si>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</si>
  <si>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</si>
  <si>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</si>
  <si>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</si>
  <si>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</si>
  <si>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</si>
  <si>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</si>
  <si>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</si>
  <si>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</si>
  <si>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</si>
  <si>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</si>
  <si>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</si>
  <si>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</si>
  <si>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</si>
  <si>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</si>
  <si>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</si>
  <si>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</si>
  <si>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</si>
  <si>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</si>
  <si>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</si>
  <si>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</si>
  <si>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</si>
  <si>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</si>
  <si>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</si>
  <si>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</si>
  <si>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</si>
  <si>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</si>
  <si>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</si>
  <si>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</si>
  <si>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</si>
  <si>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</si>
  <si>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</si>
  <si>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</si>
  <si>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</si>
  <si>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</si>
  <si>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</si>
  <si>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</si>
  <si>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</si>
  <si>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</si>
  <si>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</si>
  <si>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</si>
  <si>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</si>
  <si>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</si>
  <si>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</si>
  <si>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</si>
  <si>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</si>
  <si>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</si>
  <si>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</si>
  <si>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</si>
  <si>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</si>
  <si>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</si>
  <si>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</si>
  <si>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</si>
  <si>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</si>
  <si>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</si>
  <si>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</si>
  <si>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</si>
  <si>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</si>
  <si>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</si>
  <si>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</si>
  <si>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</si>
  <si>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</si>
  <si>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</si>
  <si>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</si>
  <si>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</si>
  <si>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</si>
  <si>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</si>
  <si>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</si>
  <si>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</si>
  <si>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</si>
  <si>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</si>
  <si>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</si>
  <si>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</si>
  <si>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</si>
  <si>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</si>
  <si>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</si>
  <si>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</si>
  <si>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</si>
  <si>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</si>
  <si>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</si>
  <si>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</si>
  <si>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</si>
  <si>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</si>
  <si>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</si>
  <si>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</si>
  <si>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</si>
  <si>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</si>
  <si>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</si>
  <si>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</si>
  <si>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</si>
  <si>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</si>
  <si>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</si>
  <si>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</si>
  <si>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</si>
  <si>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</si>
  <si>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</si>
  <si>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</si>
  <si>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</si>
  <si>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</si>
  <si>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</si>
  <si>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</si>
  <si>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</si>
  <si>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</si>
  <si>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</si>
  <si>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</si>
  <si>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</si>
  <si>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</si>
  <si>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</si>
  <si>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</si>
  <si>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</si>
  <si>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</si>
  <si>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</si>
  <si>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</si>
  <si>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</si>
  <si>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</si>
  <si>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</si>
  <si>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</si>
  <si>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</si>
  <si>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</si>
  <si>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</si>
  <si>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</si>
  <si>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</si>
  <si>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</si>
  <si>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</si>
  <si>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</si>
  <si>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</si>
  <si>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</si>
  <si>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</si>
  <si>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</si>
  <si>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</si>
  <si>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</si>
  <si>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</si>
  <si>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</si>
  <si>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</si>
  <si>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</si>
  <si>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</si>
  <si>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</si>
  <si>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</si>
  <si>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</si>
  <si>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</si>
  <si>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</si>
  <si>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</si>
  <si>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</si>
  <si>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</si>
  <si>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</si>
  <si>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</si>
  <si>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</si>
  <si>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</si>
  <si>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</si>
  <si>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</si>
  <si>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</si>
  <si>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</si>
  <si>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</si>
  <si>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</si>
  <si>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</si>
  <si>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</si>
  <si>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</si>
  <si>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</si>
  <si>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</si>
  <si>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</si>
  <si>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</si>
  <si>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</si>
  <si>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</si>
  <si>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</si>
  <si>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</si>
  <si>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</si>
  <si>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</si>
  <si>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</si>
  <si>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</si>
  <si>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</si>
  <si>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</si>
  <si>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</si>
  <si>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</si>
  <si>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</si>
  <si>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</si>
  <si>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</si>
  <si>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</si>
  <si>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</si>
  <si>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</si>
  <si>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</si>
  <si>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</si>
  <si>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</si>
  <si>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</si>
  <si>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</si>
  <si>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</si>
  <si>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</si>
  <si>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</si>
  <si>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</si>
  <si>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</si>
  <si>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</si>
  <si>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</si>
  <si>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</si>
  <si>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</si>
  <si>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</si>
  <si>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</si>
  <si>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</si>
  <si>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</si>
  <si>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</si>
  <si>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</si>
  <si>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</si>
  <si>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</si>
  <si>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</si>
  <si>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</si>
  <si>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</si>
  <si>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</si>
  <si>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</si>
  <si>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</si>
  <si>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</si>
  <si>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</si>
  <si>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</si>
  <si>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</si>
  <si>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</si>
  <si>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</si>
  <si>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</si>
  <si>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</si>
  <si>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</si>
  <si>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</si>
  <si>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</si>
  <si>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</si>
  <si>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</si>
  <si>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</si>
  <si>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</si>
  <si>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</si>
  <si>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</si>
  <si>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</si>
  <si>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</si>
  <si>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</si>
  <si>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</si>
  <si>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</si>
  <si>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</si>
  <si>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</si>
  <si>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</si>
  <si>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</si>
  <si>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</si>
  <si>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</si>
  <si>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</si>
  <si>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</si>
  <si>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</si>
  <si>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</si>
  <si>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</si>
  <si>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</si>
  <si>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</si>
  <si>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</si>
  <si>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</si>
  <si>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</si>
  <si>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</si>
  <si>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</si>
  <si>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</si>
  <si>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</si>
  <si>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</si>
  <si>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</si>
  <si>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</si>
  <si>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</si>
  <si>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</si>
  <si>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</si>
  <si>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</si>
  <si>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</si>
  <si>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</si>
  <si>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</si>
  <si>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</si>
  <si>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</si>
  <si>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</si>
  <si>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</si>
  <si>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</si>
  <si>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</si>
  <si>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</si>
  <si>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</si>
  <si>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</si>
  <si>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</si>
  <si>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</si>
  <si>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</si>
  <si>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</si>
  <si>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</si>
  <si>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</si>
  <si>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</si>
  <si>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</si>
  <si>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</si>
  <si>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</si>
  <si>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</si>
  <si>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</si>
  <si>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</si>
  <si>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</si>
  <si>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</si>
  <si>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</si>
  <si>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</si>
  <si>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</si>
  <si>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</si>
  <si>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</si>
  <si>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</si>
  <si>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</si>
  <si>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</si>
  <si>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</si>
  <si>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</si>
  <si>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</si>
  <si>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</si>
  <si>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</si>
  <si>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</si>
  <si>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</si>
  <si>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</si>
  <si>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</si>
  <si>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</si>
  <si>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</si>
  <si>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</si>
  <si>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</si>
  <si>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</si>
  <si>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</si>
  <si>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</si>
  <si>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</si>
  <si>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</si>
  <si>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</si>
  <si>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</si>
  <si>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</si>
  <si>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</si>
  <si>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</si>
  <si>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</si>
  <si>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</si>
  <si>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</si>
  <si>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</si>
  <si>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</si>
  <si>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</si>
  <si>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</si>
  <si>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</si>
  <si>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</si>
  <si>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</si>
  <si>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</si>
  <si>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</si>
  <si>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</si>
  <si>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</si>
  <si>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</si>
  <si>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</si>
  <si>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</si>
  <si>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</si>
  <si>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</si>
  <si>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</si>
  <si>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</si>
  <si>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</si>
  <si>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</si>
  <si>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</si>
  <si>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</si>
  <si>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</si>
  <si>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</si>
  <si>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</si>
  <si>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</si>
  <si>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</si>
  <si>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</si>
  <si>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</si>
  <si>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</si>
  <si>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</si>
  <si>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</si>
  <si>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</si>
  <si>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</si>
  <si>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</si>
  <si>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</si>
  <si>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</si>
  <si>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</si>
  <si>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</si>
  <si>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</si>
  <si>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</si>
  <si>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</si>
  <si>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</si>
  <si>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</si>
  <si>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</si>
  <si>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</si>
  <si>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</si>
  <si>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</si>
  <si>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</si>
  <si>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</si>
  <si>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</si>
  <si>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</si>
  <si>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</si>
  <si>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</si>
  <si>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</si>
  <si>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</si>
  <si>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</si>
  <si>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</si>
  <si>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</si>
  <si>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</si>
  <si>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</si>
  <si>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</si>
  <si>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</si>
  <si>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</si>
  <si>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</si>
  <si>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</si>
  <si>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</si>
  <si>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</si>
  <si>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</si>
  <si>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</si>
  <si>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</si>
  <si>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</si>
  <si>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</si>
  <si>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</si>
  <si>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</si>
  <si>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</si>
  <si>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</si>
  <si>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</si>
  <si>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</si>
  <si>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</si>
  <si>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</si>
  <si>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</si>
  <si>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</si>
  <si>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</si>
  <si>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</si>
  <si>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</si>
  <si>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</si>
  <si>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</si>
  <si>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</si>
  <si>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</si>
  <si>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</si>
  <si>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</si>
  <si>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</si>
  <si>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</si>
  <si>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</si>
  <si>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</si>
  <si>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</si>
  <si>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</si>
  <si>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</si>
  <si>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</si>
  <si>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</si>
  <si>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</si>
  <si>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</si>
  <si>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</si>
  <si>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</si>
  <si>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</si>
  <si>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</si>
  <si>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</si>
  <si>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</si>
  <si>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</si>
  <si>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</si>
  <si>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</si>
  <si>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</si>
  <si>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</si>
  <si>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</si>
  <si>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</si>
  <si>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</si>
  <si>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</si>
  <si>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</si>
  <si>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</si>
  <si>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</si>
  <si>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</si>
  <si>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</si>
  <si>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</si>
  <si>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</si>
  <si>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</si>
  <si>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</si>
  <si>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</si>
  <si>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</si>
  <si>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</si>
  <si>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</si>
  <si>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</si>
  <si>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</si>
  <si>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</si>
  <si>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</si>
  <si>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</si>
  <si>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</si>
  <si>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</si>
  <si>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</si>
  <si>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</si>
  <si>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</si>
  <si>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</si>
  <si>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</si>
  <si>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</si>
  <si>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</si>
  <si>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</si>
  <si>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</si>
  <si>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</si>
  <si>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</si>
  <si>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</si>
  <si>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</si>
  <si>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</si>
  <si>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</si>
  <si>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</si>
  <si>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</si>
  <si>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</si>
  <si>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</si>
  <si>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</si>
  <si>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</si>
  <si>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</si>
  <si>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</si>
  <si>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</si>
  <si>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</si>
  <si>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</si>
  <si>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</si>
  <si>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</si>
  <si>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</si>
  <si>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</si>
  <si>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</si>
  <si>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</si>
  <si>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</si>
  <si>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</si>
  <si>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</si>
  <si>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</si>
  <si>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</si>
  <si>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</si>
  <si>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</si>
  <si>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</si>
  <si>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</si>
  <si>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</si>
  <si>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</si>
  <si>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</si>
  <si>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</si>
  <si>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</si>
  <si>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</si>
  <si>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</si>
  <si>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</si>
  <si>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</si>
  <si>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</si>
  <si>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</si>
  <si>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</si>
  <si>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</si>
  <si>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</si>
  <si>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</si>
  <si>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</si>
  <si>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</si>
  <si>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</si>
  <si>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</si>
  <si>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</si>
  <si>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</si>
  <si>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</si>
  <si>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</si>
  <si>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</si>
  <si>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</si>
  <si>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</si>
  <si>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</si>
  <si>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</si>
  <si>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</si>
  <si>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</si>
  <si>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</si>
  <si>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</si>
  <si>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</si>
  <si>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</si>
  <si>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</si>
  <si>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</si>
  <si>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</si>
  <si>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</si>
  <si>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</si>
  <si>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</si>
  <si>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</si>
  <si>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</si>
  <si>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</si>
  <si>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</si>
  <si>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</si>
  <si>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</si>
  <si>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</si>
  <si>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</si>
  <si>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</si>
  <si>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</si>
  <si>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</si>
  <si>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</si>
  <si>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</si>
  <si>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</si>
  <si>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</si>
  <si>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</si>
  <si>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</si>
  <si>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</si>
  <si>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</si>
  <si>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</si>
  <si>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</si>
  <si>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</si>
  <si>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</si>
  <si>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</si>
  <si>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</si>
  <si>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</si>
  <si>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</si>
  <si>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</si>
  <si>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</si>
  <si>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</si>
  <si>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</si>
  <si>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</si>
  <si>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</si>
  <si>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</si>
  <si>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</si>
  <si>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</si>
  <si>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</si>
  <si>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</si>
  <si>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</si>
  <si>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</si>
  <si>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</si>
  <si>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</si>
  <si>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</si>
  <si>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</si>
  <si>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</si>
  <si>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</si>
  <si>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</si>
  <si>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</si>
  <si>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</si>
  <si>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</si>
  <si>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</si>
  <si>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</si>
  <si>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</si>
  <si>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</si>
  <si>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</si>
  <si>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</si>
  <si>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</si>
  <si>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</si>
  <si>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</si>
  <si>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</si>
  <si>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</si>
  <si>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</si>
  <si>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</si>
  <si>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</si>
  <si>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</si>
  <si>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</si>
  <si>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</si>
  <si>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</si>
  <si>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</si>
  <si>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</si>
  <si>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</si>
  <si>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</si>
  <si>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</si>
  <si>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</si>
  <si>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</si>
  <si>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</si>
  <si>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</si>
  <si>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</si>
  <si>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</si>
  <si>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</si>
  <si>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</si>
  <si>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</si>
  <si>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</si>
  <si>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</si>
  <si>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</si>
  <si>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</si>
  <si>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</si>
  <si>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</si>
  <si>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</si>
  <si>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</si>
  <si>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</si>
  <si>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</si>
  <si>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</si>
  <si>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</si>
  <si>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</si>
  <si>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</si>
  <si>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</si>
  <si>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</si>
  <si>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</si>
  <si>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</si>
  <si>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</si>
  <si>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</si>
  <si>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</si>
  <si>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</si>
  <si>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</si>
  <si>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</si>
  <si>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</si>
  <si>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</si>
  <si>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</si>
  <si>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</si>
  <si>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</si>
  <si>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</si>
  <si>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</si>
  <si>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</si>
  <si>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</si>
  <si>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</si>
  <si>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</si>
  <si>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</si>
  <si>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</si>
  <si>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</si>
  <si>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</si>
  <si>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</si>
  <si>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</si>
  <si>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</si>
  <si>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</si>
  <si>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</si>
  <si>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</si>
  <si>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</si>
  <si>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</si>
  <si>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</si>
  <si>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</si>
  <si>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</si>
  <si>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</si>
  <si>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</si>
  <si>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</si>
  <si>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</si>
  <si>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</si>
  <si>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</si>
  <si>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</si>
  <si>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</si>
  <si>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</si>
  <si>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</si>
  <si>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</si>
  <si>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</si>
  <si>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</si>
  <si>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</si>
  <si>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</si>
  <si>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</si>
  <si>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</si>
  <si>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</si>
  <si>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</si>
  <si>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</si>
  <si>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</si>
  <si>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</si>
  <si>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</si>
  <si>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</si>
  <si>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</si>
  <si>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</si>
  <si>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</si>
  <si>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</si>
  <si>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</si>
  <si>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</si>
  <si>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</si>
  <si>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</si>
  <si>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</si>
  <si>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</si>
  <si>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</si>
  <si>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</si>
  <si>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</si>
  <si>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</si>
  <si>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</si>
  <si>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</si>
  <si>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</si>
  <si>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</si>
  <si>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</si>
  <si>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</si>
  <si>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</si>
  <si>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</si>
  <si>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</si>
  <si>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</si>
  <si>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</si>
  <si>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</si>
  <si>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</si>
  <si>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</si>
  <si>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</si>
  <si>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</si>
  <si>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</si>
  <si>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</si>
  <si>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</si>
  <si>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</si>
  <si>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</si>
  <si>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</si>
  <si>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</si>
  <si>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</si>
  <si>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</si>
  <si>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</si>
  <si>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</si>
  <si>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</si>
  <si>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</si>
  <si>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</si>
  <si>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</si>
  <si>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</si>
  <si>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</si>
  <si>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</si>
  <si>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</si>
  <si>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</si>
  <si>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</si>
  <si>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</si>
  <si>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</si>
  <si>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</si>
  <si>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</si>
  <si>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</si>
  <si>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</si>
  <si>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</si>
  <si>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</si>
  <si>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</si>
  <si>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</si>
  <si>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</si>
  <si>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</si>
  <si>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</si>
  <si>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</si>
  <si>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</si>
  <si>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</si>
  <si>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</si>
  <si>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</si>
  <si>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</si>
  <si>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</si>
  <si>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</si>
  <si>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</si>
  <si>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</si>
  <si>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</si>
  <si>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</si>
  <si>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</si>
  <si>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</si>
  <si>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</si>
  <si>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</si>
  <si>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</si>
  <si>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</si>
  <si>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</si>
  <si>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</si>
  <si>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</si>
  <si>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</si>
  <si>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</si>
  <si>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</si>
  <si>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</si>
  <si>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</si>
  <si>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</si>
  <si>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</si>
  <si>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</si>
  <si>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</si>
  <si>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</si>
  <si>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</si>
  <si>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</si>
  <si>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</si>
  <si>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</si>
  <si>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</si>
  <si>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</si>
  <si>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</si>
  <si>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</si>
  <si>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</si>
  <si>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</si>
  <si>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</si>
  <si>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</si>
  <si>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</si>
  <si>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</si>
  <si>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</si>
  <si>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</si>
  <si>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</si>
  <si>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</si>
  <si>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</si>
  <si>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</si>
  <si>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</si>
  <si>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</si>
  <si>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</si>
  <si>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</si>
  <si>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</si>
  <si>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</si>
  <si>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</si>
  <si>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</si>
  <si>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</si>
  <si>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</si>
  <si>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</si>
  <si>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</si>
  <si>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</si>
  <si>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</si>
  <si>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</si>
  <si>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</si>
  <si>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</si>
  <si>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</si>
  <si>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</si>
  <si>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</si>
  <si>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</si>
  <si>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</si>
  <si>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</si>
  <si>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</si>
  <si>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</si>
  <si>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</si>
  <si>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</si>
  <si>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</si>
  <si>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</si>
  <si>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</si>
  <si>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</si>
  <si>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</si>
  <si>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</si>
  <si>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</si>
  <si>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</si>
  <si>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</si>
  <si>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</si>
  <si>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</si>
  <si>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</si>
  <si>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</si>
  <si>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</si>
  <si>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</si>
  <si>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</si>
  <si>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</si>
  <si>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</si>
  <si>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</si>
  <si>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</si>
  <si>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</si>
  <si>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</si>
  <si>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</si>
  <si>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</si>
  <si>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</si>
  <si>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</si>
  <si>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</si>
  <si>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</si>
  <si>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</si>
  <si>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</si>
  <si>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</si>
  <si>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</si>
  <si>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</si>
  <si>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</si>
  <si>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</si>
  <si>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</si>
  <si>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</si>
  <si>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</si>
  <si>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</si>
  <si>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</si>
  <si>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</si>
  <si>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</si>
  <si>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</si>
  <si>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</si>
  <si>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</si>
  <si>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</si>
  <si>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</si>
  <si>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</si>
  <si>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</si>
  <si>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</si>
  <si>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</si>
  <si>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</si>
  <si>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</si>
  <si>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</si>
  <si>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</si>
  <si>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</si>
  <si>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</si>
  <si>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</si>
  <si>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</si>
  <si>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</si>
  <si>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</si>
  <si>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</si>
  <si>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</si>
  <si>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</si>
  <si>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</si>
  <si>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</si>
  <si>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</si>
  <si>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</si>
  <si>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</si>
  <si>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</si>
  <si>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</si>
  <si>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</si>
  <si>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</si>
  <si>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</si>
  <si>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</si>
  <si>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</si>
  <si>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</si>
  <si>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</si>
  <si>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</si>
  <si>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</si>
  <si>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</si>
  <si>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</si>
  <si>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</si>
  <si>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</si>
  <si>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</si>
  <si>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</si>
  <si>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</si>
  <si>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</si>
  <si>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</si>
  <si>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</si>
  <si>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</si>
  <si>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</si>
  <si>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</si>
  <si>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</si>
  <si>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</si>
  <si>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</si>
  <si>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</si>
  <si>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</si>
  <si>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</si>
  <si>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</si>
  <si>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</si>
  <si>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</si>
  <si>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</si>
  <si>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</si>
  <si>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</si>
  <si>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</si>
  <si>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</si>
  <si>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</si>
  <si>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</si>
  <si>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</si>
  <si>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</si>
  <si>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</si>
  <si>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</si>
  <si>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</si>
  <si>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</si>
  <si>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</si>
  <si>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</si>
  <si>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</si>
  <si>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</si>
  <si>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</si>
  <si>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</si>
  <si>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</si>
  <si>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</si>
  <si>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</si>
  <si>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</si>
  <si>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</si>
  <si>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</si>
  <si>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</si>
  <si>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</si>
  <si>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</si>
  <si>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</si>
  <si>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</si>
  <si>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</si>
  <si>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</si>
  <si>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</si>
  <si>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</si>
  <si>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</si>
  <si>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</si>
  <si>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</si>
  <si>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</si>
  <si>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</si>
  <si>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</si>
  <si>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</si>
  <si>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</si>
  <si>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</si>
  <si>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</si>
  <si>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</si>
  <si>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</si>
  <si>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</si>
  <si>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</si>
  <si>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</si>
  <si>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</si>
  <si>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</si>
  <si>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</si>
  <si>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</si>
  <si>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</si>
  <si>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</si>
  <si>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</si>
  <si>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</si>
  <si>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</si>
  <si>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</si>
  <si>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</si>
  <si>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</si>
  <si>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</si>
  <si>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</si>
  <si>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</si>
  <si>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</si>
  <si>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</si>
  <si>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</si>
  <si>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</si>
  <si>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</si>
  <si>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</si>
  <si>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</si>
  <si>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</si>
  <si>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</si>
  <si>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</si>
  <si>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</si>
  <si>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</si>
  <si>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</si>
  <si>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</si>
  <si>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</si>
  <si>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</si>
  <si>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</si>
  <si>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</si>
  <si>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</si>
  <si>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</si>
  <si>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</si>
  <si>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</si>
  <si>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</si>
  <si>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</si>
  <si>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</si>
  <si>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</si>
  <si>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</si>
  <si>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</si>
  <si>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</si>
  <si>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</si>
  <si>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</si>
  <si>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</si>
  <si>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</si>
  <si>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</si>
  <si>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</si>
  <si>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</si>
  <si>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</si>
  <si>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</si>
  <si>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</si>
  <si>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</si>
  <si>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</si>
  <si>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</si>
  <si>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</si>
  <si>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</si>
  <si>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</si>
  <si>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</si>
  <si>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</si>
  <si>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</si>
  <si>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</si>
  <si>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</si>
  <si>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</si>
  <si>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</si>
  <si>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</si>
  <si>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</si>
  <si>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</si>
  <si>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</si>
  <si>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</si>
  <si>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</si>
  <si>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</si>
  <si>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</si>
  <si>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</si>
  <si>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</si>
  <si>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</si>
  <si>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</si>
  <si>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</si>
  <si>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</si>
  <si>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</si>
  <si>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</si>
  <si>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</si>
  <si>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</si>
  <si>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</si>
  <si>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</si>
  <si>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</si>
  <si>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</si>
  <si>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</si>
  <si>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</si>
  <si>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</si>
  <si>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</si>
  <si>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</si>
  <si>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</si>
  <si>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</si>
  <si>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</si>
  <si>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</si>
  <si>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</si>
  <si>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</si>
  <si>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</si>
  <si>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</si>
  <si>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</si>
  <si>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</si>
  <si>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</si>
  <si>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</si>
  <si>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</si>
  <si>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</si>
  <si>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</si>
  <si>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</si>
  <si>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</si>
  <si>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</si>
  <si>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</si>
  <si>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</si>
  <si>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</si>
  <si>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</si>
  <si>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</si>
  <si>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</si>
  <si>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</si>
  <si>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</si>
  <si>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</si>
  <si>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</si>
  <si>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</si>
  <si>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</si>
  <si>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</si>
  <si>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</si>
  <si>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</si>
  <si>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</si>
  <si>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</si>
  <si>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</si>
  <si>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</si>
  <si>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</si>
  <si>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</si>
  <si>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</si>
  <si>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</si>
  <si>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</si>
  <si>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</si>
  <si>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</si>
  <si>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</si>
  <si>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</si>
  <si>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</si>
  <si>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</si>
  <si>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</si>
  <si>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</si>
  <si>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</si>
  <si>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</si>
  <si>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</si>
  <si>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</si>
  <si>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</si>
  <si>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</si>
  <si>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</si>
  <si>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</si>
  <si>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</si>
  <si>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</si>
  <si>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</si>
  <si>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</si>
  <si>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</si>
  <si>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</si>
  <si>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</si>
  <si>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</si>
  <si>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</si>
  <si>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</si>
  <si>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</si>
  <si>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</si>
  <si>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</si>
  <si>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</si>
  <si>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</si>
  <si>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</si>
  <si>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</si>
  <si>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</si>
  <si>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</si>
  <si>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</si>
  <si>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</si>
  <si>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</si>
  <si>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</si>
  <si>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</si>
  <si>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</si>
  <si>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</si>
  <si>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</si>
  <si>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</si>
  <si>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</si>
  <si>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</si>
  <si>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</si>
  <si>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</si>
  <si>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</si>
  <si>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</si>
  <si>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</si>
  <si>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</si>
  <si>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</si>
  <si>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</si>
  <si>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</si>
  <si>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</si>
  <si>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</si>
  <si>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</si>
  <si>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</si>
  <si>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</si>
  <si>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</si>
  <si>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</si>
  <si>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</si>
  <si>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</si>
  <si>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</si>
  <si>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</si>
  <si>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</si>
  <si>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</si>
  <si>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</si>
  <si>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</si>
  <si>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</si>
  <si>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</si>
  <si>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</si>
  <si>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</si>
  <si>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</si>
  <si>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</si>
  <si>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</si>
  <si>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</si>
  <si>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</si>
  <si>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</si>
  <si>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</si>
  <si>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</si>
  <si>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</si>
  <si>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</si>
  <si>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</si>
  <si>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</si>
  <si>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</si>
  <si>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</si>
  <si>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</si>
  <si>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</si>
  <si>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</si>
  <si>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</si>
  <si>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</si>
  <si>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</si>
  <si>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</si>
  <si>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</si>
  <si>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</si>
  <si>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</si>
  <si>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</si>
  <si>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</si>
  <si>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</si>
  <si>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</si>
  <si>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</si>
  <si>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</si>
  <si>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</si>
  <si>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</si>
  <si>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</si>
  <si>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</si>
  <si>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</si>
  <si>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</si>
  <si>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</si>
  <si>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</si>
  <si>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</si>
  <si>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</si>
  <si>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</si>
  <si>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</si>
  <si>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</si>
  <si>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</si>
  <si>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</si>
  <si>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</si>
  <si>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</si>
  <si>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</si>
  <si>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</si>
  <si>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</si>
  <si>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</si>
  <si>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</si>
  <si>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</si>
  <si>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</si>
  <si>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</si>
  <si>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</si>
  <si>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</si>
  <si>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</si>
  <si>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</si>
  <si>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</si>
  <si>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</si>
  <si>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</si>
  <si>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</si>
  <si>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</si>
  <si>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</si>
  <si>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</si>
  <si>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</si>
  <si>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</si>
  <si>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</si>
  <si>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</si>
  <si>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</si>
  <si>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</si>
  <si>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</si>
  <si>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</si>
  <si>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</si>
  <si>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</si>
  <si>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</si>
  <si>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</si>
  <si>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</si>
  <si>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</si>
  <si>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</si>
  <si>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</si>
  <si>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</si>
  <si>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</si>
  <si>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</si>
  <si>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</si>
  <si>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</si>
  <si>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</si>
  <si>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</si>
  <si>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</si>
  <si>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</si>
  <si>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</si>
  <si>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</si>
  <si>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</si>
  <si>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</si>
  <si>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</si>
  <si>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</si>
  <si>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</si>
  <si>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</si>
  <si>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</si>
  <si>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</si>
  <si>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</si>
  <si>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</si>
  <si>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</si>
  <si>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</si>
  <si>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</si>
  <si>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</si>
  <si>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</si>
  <si>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</si>
  <si>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</si>
  <si>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</si>
  <si>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</si>
  <si>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</si>
  <si>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</si>
  <si>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</si>
  <si>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</si>
  <si>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</si>
  <si>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</si>
  <si>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</si>
  <si>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</si>
  <si>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</si>
  <si>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</si>
  <si>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</si>
  <si>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</si>
  <si>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</si>
  <si>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</si>
  <si>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</si>
  <si>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</si>
  <si>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</si>
  <si>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</si>
  <si>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</si>
  <si>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</si>
  <si>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</si>
  <si>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</si>
  <si>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</si>
  <si>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</si>
  <si>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</si>
  <si>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</si>
  <si>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</si>
  <si>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</si>
  <si>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</si>
  <si>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</si>
  <si>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</si>
  <si>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</si>
  <si>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</si>
  <si>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</si>
  <si>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</si>
  <si>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</si>
  <si>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</si>
  <si>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</si>
  <si>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</si>
  <si>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</si>
  <si>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</si>
  <si>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</si>
  <si>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</si>
  <si>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</si>
  <si>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</si>
  <si>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</si>
  <si>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</si>
  <si>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</si>
  <si>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</si>
  <si>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</si>
  <si>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</si>
  <si>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</si>
  <si>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</si>
  <si>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</si>
  <si>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</si>
  <si>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</si>
  <si>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</si>
  <si>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</si>
  <si>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</si>
  <si>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</si>
  <si>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</si>
  <si>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</si>
  <si>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</si>
  <si>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</si>
  <si>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</si>
  <si>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</si>
  <si>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</si>
  <si>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</si>
  <si>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</si>
  <si>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</si>
  <si>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</si>
  <si>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</si>
  <si>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</si>
  <si>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</si>
  <si>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</si>
  <si>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</si>
  <si>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</si>
  <si>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</si>
  <si>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</si>
  <si>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</si>
  <si>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</si>
  <si>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</si>
  <si>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</si>
  <si>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</si>
  <si>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</si>
  <si>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</si>
  <si>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</si>
  <si>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</si>
  <si>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</si>
  <si>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</si>
  <si>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</si>
  <si>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</si>
  <si>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</si>
  <si>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</si>
  <si>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</si>
  <si>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</si>
  <si>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</si>
  <si>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</si>
  <si>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</si>
  <si>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</si>
  <si>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</si>
  <si>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</si>
  <si>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</si>
  <si>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</si>
  <si>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</si>
  <si>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</si>
  <si>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</si>
  <si>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</si>
  <si>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</si>
  <si>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</si>
  <si>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</si>
  <si>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</si>
  <si>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</si>
  <si>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</si>
  <si>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</si>
  <si>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</si>
  <si>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</si>
  <si>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</si>
  <si>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</si>
  <si>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</si>
  <si>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</si>
  <si>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</si>
  <si>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</si>
  <si>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</si>
  <si>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</si>
  <si>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</si>
  <si>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</si>
  <si>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</si>
  <si>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</si>
  <si>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</si>
  <si>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</si>
  <si>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</si>
  <si>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</si>
  <si>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</si>
  <si>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</si>
  <si>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</si>
  <si>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</si>
  <si>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</si>
  <si>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</si>
  <si>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</si>
  <si>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</si>
  <si>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</si>
  <si>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</si>
  <si>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</si>
  <si>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</si>
  <si>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</si>
  <si>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</si>
  <si>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</si>
  <si>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</si>
  <si>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</si>
  <si>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</si>
  <si>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</si>
  <si>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</si>
  <si>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</si>
  <si>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</si>
  <si>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</si>
  <si>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</si>
  <si>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</si>
  <si>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</si>
  <si>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</si>
  <si>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</si>
  <si>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</si>
  <si>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</si>
  <si>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</si>
  <si>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</si>
  <si>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</si>
  <si>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</si>
  <si>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</si>
  <si>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</si>
  <si>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</si>
  <si>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</si>
  <si>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</si>
  <si>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</si>
  <si>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</si>
  <si>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</si>
  <si>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</si>
  <si>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</si>
  <si>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</si>
  <si>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</si>
  <si>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</si>
  <si>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</si>
  <si>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</si>
  <si>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</si>
  <si>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</si>
  <si>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</si>
  <si>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</si>
  <si>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</si>
  <si>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</si>
  <si>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</si>
  <si>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</si>
  <si>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</si>
  <si>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</si>
  <si>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</si>
  <si>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</si>
  <si>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</si>
  <si>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</si>
  <si>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</si>
  <si>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</si>
  <si>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</si>
  <si>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</si>
  <si>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</si>
  <si>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</si>
  <si>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</si>
  <si>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</si>
  <si>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</si>
  <si>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</si>
  <si>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</si>
  <si>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</si>
  <si>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</si>
  <si>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</si>
  <si>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</si>
  <si>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</si>
  <si>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</si>
  <si>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</si>
  <si>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</si>
  <si>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</si>
  <si>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</si>
  <si>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</si>
  <si>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</si>
  <si>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</si>
  <si>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</si>
  <si>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</si>
  <si>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</si>
  <si>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</si>
  <si>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</si>
  <si>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</si>
  <si>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</si>
  <si>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</si>
  <si>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</si>
  <si>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</si>
  <si>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</si>
  <si>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</si>
  <si>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</si>
  <si>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</si>
  <si>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</si>
  <si>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</si>
  <si>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</si>
  <si>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</si>
  <si>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</si>
  <si>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</si>
  <si>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</si>
  <si>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</si>
  <si>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</si>
  <si>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</si>
  <si>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</si>
  <si>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</si>
  <si>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</si>
  <si>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</si>
  <si>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</si>
  <si>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</si>
  <si>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</si>
  <si>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</si>
  <si>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</si>
  <si>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</si>
  <si>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</si>
  <si>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</si>
  <si>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</si>
  <si>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</si>
  <si>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</si>
  <si>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</si>
  <si>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</si>
  <si>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</si>
  <si>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</si>
  <si>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</si>
  <si>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</si>
  <si>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</si>
  <si>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</si>
  <si>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</si>
  <si>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</si>
  <si>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</si>
  <si>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</si>
  <si>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</si>
  <si>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</si>
  <si>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</si>
  <si>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</si>
  <si>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</si>
  <si>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</si>
  <si>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</si>
  <si>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</si>
  <si>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</si>
  <si>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</si>
  <si>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</si>
  <si>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</si>
  <si>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</si>
  <si>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</si>
  <si>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</si>
  <si>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</si>
  <si>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</si>
  <si>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</si>
  <si>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</si>
  <si>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</si>
  <si>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</si>
  <si>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</si>
  <si>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</si>
  <si>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</si>
  <si>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</si>
  <si>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</si>
  <si>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</si>
  <si>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</si>
  <si>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</si>
  <si>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</si>
  <si>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</si>
  <si>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</si>
  <si>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</si>
  <si>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</si>
  <si>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</si>
  <si>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</si>
  <si>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</si>
  <si>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</si>
  <si>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</si>
  <si>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</si>
  <si>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</si>
  <si>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</si>
  <si>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</si>
  <si>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</si>
  <si>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</si>
  <si>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</si>
  <si>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</si>
  <si>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</si>
  <si>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</si>
  <si>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</si>
  <si>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</si>
  <si>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</si>
  <si>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</si>
  <si>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</si>
  <si>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</si>
  <si>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</si>
  <si>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</si>
  <si>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</si>
  <si>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</si>
  <si>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</si>
  <si>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</si>
  <si>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</si>
  <si>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</si>
  <si>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</si>
  <si>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</si>
  <si>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</si>
  <si>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</si>
  <si>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</si>
  <si>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</si>
  <si>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</si>
  <si>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</si>
  <si>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</si>
  <si>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</si>
  <si>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</si>
  <si>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</si>
  <si>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</si>
  <si>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</si>
  <si>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</si>
  <si>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</si>
  <si>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</si>
  <si>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</si>
  <si>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</si>
  <si>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</si>
  <si>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</si>
  <si>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</si>
  <si>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</si>
  <si>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</si>
  <si>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</si>
  <si>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</si>
  <si>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</si>
  <si>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</si>
  <si>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</si>
  <si>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</si>
  <si>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</si>
  <si>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</si>
  <si>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</si>
  <si>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</si>
  <si>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</si>
  <si>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</si>
  <si>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</si>
  <si>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</si>
  <si>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</si>
  <si>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</si>
  <si>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</si>
  <si>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</si>
  <si>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</si>
  <si>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</si>
  <si>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</si>
  <si>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</si>
  <si>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</si>
  <si>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</si>
  <si>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</si>
  <si>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</si>
  <si>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</si>
  <si>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</si>
  <si>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</si>
  <si>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</si>
  <si>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</si>
  <si>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</si>
  <si>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</si>
  <si>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</si>
  <si>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</si>
  <si>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</si>
  <si>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</si>
  <si>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</si>
  <si>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</si>
  <si>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</si>
  <si>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</si>
  <si>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</si>
  <si>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</si>
  <si>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</si>
  <si>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</si>
  <si>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</si>
  <si>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</si>
  <si>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</si>
  <si>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</si>
  <si>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</si>
  <si>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</si>
  <si>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</si>
  <si>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</si>
  <si>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</si>
  <si>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</si>
  <si>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</si>
  <si>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</si>
  <si>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</si>
  <si>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</si>
  <si>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</si>
  <si>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</si>
  <si>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</si>
  <si>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</si>
  <si>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</si>
  <si>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</si>
  <si>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</si>
  <si>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</si>
  <si>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</si>
  <si>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</si>
  <si>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</si>
  <si>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</si>
  <si>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</si>
  <si>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</si>
  <si>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</si>
  <si>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</si>
  <si>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</si>
  <si>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</si>
  <si>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</si>
  <si>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</si>
  <si>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</si>
  <si>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</si>
  <si>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</si>
  <si>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</si>
  <si>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</si>
  <si>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</si>
  <si>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</si>
  <si>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</si>
  <si>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</si>
  <si>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</si>
  <si>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</si>
  <si>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</si>
  <si>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</si>
  <si>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</si>
  <si>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</si>
  <si>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</si>
  <si>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</si>
  <si>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</si>
  <si>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</si>
  <si>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</si>
  <si>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</si>
  <si>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</si>
  <si>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</si>
  <si>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</si>
  <si>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</si>
  <si>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</si>
  <si>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</si>
  <si>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</si>
  <si>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</si>
  <si>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</si>
  <si>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</si>
  <si>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</si>
  <si>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</si>
  <si>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</si>
  <si>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</si>
  <si>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</si>
  <si>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</si>
  <si>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</si>
  <si>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</si>
  <si>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</si>
  <si>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</si>
  <si>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</si>
  <si>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</si>
  <si>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</si>
  <si>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</si>
  <si>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</si>
  <si>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</si>
  <si>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</si>
  <si>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</si>
  <si>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</si>
  <si>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</si>
  <si>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</si>
  <si>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</si>
  <si>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</si>
  <si>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</si>
  <si>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</si>
  <si>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</si>
  <si>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</si>
  <si>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</si>
  <si>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</si>
  <si>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</si>
  <si>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</si>
  <si>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</si>
  <si>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</si>
  <si>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</si>
  <si>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</si>
  <si>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</si>
  <si>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</si>
  <si>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</si>
  <si>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</si>
  <si>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</si>
  <si>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</si>
  <si>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</si>
  <si>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</si>
  <si>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</si>
  <si>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</si>
  <si>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</si>
  <si>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</si>
  <si>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</si>
  <si>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</si>
  <si>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</si>
  <si>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</si>
  <si>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</si>
  <si>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</si>
  <si>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</si>
  <si>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</si>
  <si>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</si>
  <si>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</si>
  <si>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</si>
  <si>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</si>
  <si>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</si>
  <si>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</si>
  <si>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</si>
  <si>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</si>
  <si>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</si>
  <si>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</si>
  <si>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</si>
  <si>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</si>
  <si>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</si>
  <si>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</si>
  <si>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</si>
  <si>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</si>
  <si>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</si>
  <si>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</si>
  <si>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</si>
  <si>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</si>
  <si>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</si>
  <si>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</si>
  <si>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</si>
  <si>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</si>
  <si>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</si>
  <si>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</si>
  <si>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</si>
  <si>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</si>
  <si>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</si>
  <si>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</si>
  <si>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</si>
  <si>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</si>
  <si>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</si>
  <si>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</si>
  <si>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</si>
  <si>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</si>
  <si>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</si>
  <si>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</si>
  <si>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</si>
  <si>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</si>
  <si>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</si>
  <si>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</si>
  <si>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</si>
  <si>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</si>
  <si>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</si>
  <si>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</si>
  <si>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</si>
  <si>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</si>
  <si>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</si>
  <si>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</si>
  <si>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</si>
  <si>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</si>
  <si>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</si>
  <si>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</si>
  <si>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</si>
  <si>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</si>
  <si>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</si>
  <si>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</si>
  <si>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</si>
  <si>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</si>
  <si>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</si>
  <si>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</si>
  <si>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</si>
  <si>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</si>
  <si>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</si>
  <si>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</si>
  <si>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</si>
  <si>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</si>
  <si>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</si>
  <si>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</si>
  <si>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</si>
  <si>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</si>
  <si>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</si>
  <si>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</si>
  <si>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</si>
  <si>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</si>
  <si>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</si>
  <si>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</si>
  <si>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</si>
  <si>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</si>
  <si>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</si>
  <si>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</si>
  <si>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</si>
  <si>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</si>
  <si>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</si>
  <si>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</si>
  <si>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</si>
  <si>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</si>
  <si>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</si>
  <si>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</si>
  <si>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</si>
  <si>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</si>
  <si>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</si>
  <si>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</si>
  <si>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</si>
  <si>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</si>
  <si>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</si>
  <si>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</si>
  <si>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</si>
  <si>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</si>
  <si>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</si>
  <si>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</si>
  <si>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</si>
  <si>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</si>
  <si>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</si>
  <si>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</si>
  <si>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</si>
  <si>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</si>
  <si>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</si>
  <si>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</si>
  <si>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</si>
  <si>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</si>
  <si>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</si>
  <si>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</si>
  <si>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</si>
  <si>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</si>
  <si>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</si>
  <si>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</si>
  <si>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</si>
  <si>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</si>
  <si>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</si>
  <si>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</si>
  <si>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</si>
  <si>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</si>
  <si>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</si>
  <si>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</si>
  <si>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</si>
  <si>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</si>
  <si>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</si>
  <si>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</si>
  <si>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</si>
  <si>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</si>
  <si>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</si>
  <si>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</si>
  <si>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</si>
  <si>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</si>
  <si>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</si>
  <si>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</si>
  <si>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</si>
  <si>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</si>
  <si>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</si>
  <si>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</si>
  <si>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</si>
  <si>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</si>
  <si>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</si>
  <si>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</si>
  <si>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</si>
  <si>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</si>
  <si>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</si>
  <si>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</si>
  <si>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</si>
  <si>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</si>
  <si>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</si>
  <si>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</si>
  <si>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</si>
  <si>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</si>
  <si>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</si>
  <si>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</si>
  <si>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</si>
  <si>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</si>
  <si>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</si>
  <si>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</si>
  <si>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</si>
  <si>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</si>
  <si>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</si>
  <si>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</si>
  <si>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</si>
  <si>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</si>
  <si>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</si>
  <si>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</si>
  <si>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</si>
  <si>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</si>
  <si>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</si>
  <si>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</si>
  <si>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</si>
  <si>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</si>
  <si>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</si>
  <si>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</si>
  <si>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</si>
  <si>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</si>
  <si>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</si>
  <si>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</si>
  <si>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</si>
  <si>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</si>
  <si>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</si>
  <si>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</si>
  <si>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</si>
  <si>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</si>
  <si>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</si>
  <si>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</si>
  <si>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</si>
  <si>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</si>
  <si>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</si>
  <si>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</si>
  <si>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</si>
  <si>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</si>
  <si>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</si>
  <si>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</si>
  <si>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</si>
  <si>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</si>
  <si>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</si>
  <si>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</si>
  <si>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</si>
  <si>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</si>
  <si>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</si>
  <si>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</si>
  <si>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</si>
  <si>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</si>
  <si>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</si>
  <si>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</si>
  <si>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</si>
  <si>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</si>
  <si>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</si>
  <si>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</si>
  <si>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</si>
  <si>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</si>
  <si>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</si>
  <si>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</si>
  <si>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</si>
  <si>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</si>
  <si>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</si>
  <si>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</si>
  <si>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</si>
  <si>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</si>
  <si>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</si>
  <si>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</si>
  <si>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</si>
  <si>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</si>
  <si>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</si>
  <si>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</si>
  <si>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</si>
  <si>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</si>
  <si>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</si>
  <si>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</si>
  <si>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</si>
  <si>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</si>
  <si>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</si>
  <si>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</si>
  <si>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</si>
  <si>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</si>
  <si>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</si>
  <si>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</si>
  <si>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</si>
  <si>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</si>
  <si>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</si>
  <si>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</si>
  <si>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</si>
  <si>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</si>
  <si>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</si>
  <si>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</si>
  <si>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</si>
  <si>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</si>
  <si>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</si>
  <si>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</si>
  <si>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</si>
  <si>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</si>
  <si>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</si>
  <si>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</si>
  <si>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</si>
  <si>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</si>
  <si>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</si>
  <si>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</si>
  <si>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</si>
  <si>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</si>
  <si>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</si>
  <si>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</si>
  <si>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</si>
  <si>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</si>
  <si>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</si>
  <si>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</si>
  <si>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</si>
  <si>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</si>
  <si>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</si>
  <si>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</si>
  <si>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</si>
  <si>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</si>
  <si>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</si>
  <si>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</si>
  <si>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</si>
  <si>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</si>
  <si>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</si>
  <si>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</si>
  <si>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</si>
  <si>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</si>
  <si>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</si>
  <si>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</si>
  <si>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</si>
  <si>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</si>
  <si>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</si>
  <si>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</si>
  <si>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</si>
  <si>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</si>
  <si>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</si>
  <si>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</si>
  <si>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</si>
  <si>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</si>
  <si>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</si>
  <si>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</si>
  <si>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</si>
  <si>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</si>
  <si>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</si>
  <si>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</si>
  <si>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</si>
  <si>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</si>
  <si>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</si>
  <si>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</si>
  <si>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</si>
  <si>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</si>
  <si>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</si>
  <si>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</si>
  <si>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</si>
  <si>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</si>
  <si>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</si>
  <si>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</si>
  <si>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</si>
  <si>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</si>
  <si>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</si>
  <si>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</si>
  <si>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</si>
  <si>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</si>
  <si>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</si>
  <si>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</si>
  <si>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</si>
  <si>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</si>
  <si>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</si>
  <si>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</si>
  <si>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</si>
  <si>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</si>
  <si>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</si>
  <si>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</si>
  <si>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</si>
  <si>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</si>
  <si>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</si>
  <si>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</si>
  <si>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</si>
  <si>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</si>
  <si>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</si>
  <si>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</si>
  <si>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</si>
  <si>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</si>
  <si>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</si>
  <si>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</si>
  <si>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</si>
  <si>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</si>
  <si>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</si>
  <si>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</si>
  <si>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</si>
  <si>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</si>
  <si>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</si>
  <si>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</si>
  <si>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</si>
  <si>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</si>
  <si>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</si>
  <si>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</si>
  <si>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</si>
  <si>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</si>
  <si>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</si>
  <si>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</si>
  <si>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</si>
  <si>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</si>
  <si>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</si>
  <si>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</si>
  <si>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</si>
  <si>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</si>
  <si>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</si>
  <si>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</si>
  <si>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</si>
  <si>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</si>
  <si>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</si>
  <si>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</si>
  <si>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</si>
  <si>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</si>
  <si>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</si>
  <si>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</si>
  <si>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</si>
  <si>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</si>
  <si>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</si>
  <si>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</si>
  <si>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</si>
  <si>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</si>
  <si>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</si>
  <si>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</si>
  <si>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</si>
  <si>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</si>
  <si>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</si>
  <si>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</si>
  <si>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</si>
  <si>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</si>
  <si>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</si>
  <si>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</si>
  <si>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</si>
  <si>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</si>
  <si>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</si>
  <si>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</si>
  <si>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</si>
  <si>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</si>
  <si>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</si>
  <si>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</si>
  <si>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</si>
  <si>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</si>
  <si>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</si>
  <si>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</si>
  <si>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</si>
  <si>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</si>
  <si>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</si>
  <si>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</si>
  <si>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</si>
  <si>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</si>
  <si>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</si>
  <si>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</si>
  <si>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</si>
  <si>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</si>
  <si>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</si>
  <si>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</si>
  <si>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</si>
  <si>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</si>
  <si>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</si>
  <si>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</si>
  <si>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</si>
  <si>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</si>
  <si>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</si>
  <si>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</si>
  <si>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</si>
  <si>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</si>
  <si>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</si>
  <si>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</si>
  <si>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</si>
  <si>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</si>
  <si>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</si>
  <si>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</si>
  <si>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</si>
  <si>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</si>
  <si>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</si>
  <si>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</si>
  <si>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</si>
  <si>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</si>
  <si>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</si>
  <si>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</si>
  <si>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</si>
  <si>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</si>
  <si>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</si>
  <si>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</si>
  <si>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</si>
  <si>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</si>
  <si>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</si>
  <si>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</si>
  <si>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</si>
  <si>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</si>
  <si>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</si>
  <si>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</si>
  <si>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</si>
  <si>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</si>
  <si>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</si>
  <si>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</si>
  <si>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</si>
  <si>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</si>
  <si>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</si>
  <si>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</si>
  <si>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</si>
  <si>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</si>
  <si>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</si>
  <si>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</si>
  <si>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</si>
  <si>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</si>
  <si>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</si>
  <si>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</si>
  <si>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</si>
  <si>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</si>
  <si>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</si>
  <si>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</si>
  <si>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</si>
  <si>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</si>
  <si>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</si>
  <si>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</si>
  <si>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</si>
  <si>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</si>
  <si>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</si>
  <si>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</si>
  <si>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</si>
  <si>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</si>
  <si>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</si>
  <si>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</si>
  <si>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</si>
  <si>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</si>
  <si>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</si>
  <si>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</si>
  <si>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</si>
  <si>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</si>
  <si>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</si>
  <si>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</si>
  <si>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</si>
  <si>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</si>
  <si>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</si>
  <si>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</si>
  <si>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</si>
  <si>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</si>
  <si>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</si>
  <si>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</si>
  <si>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</si>
  <si>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</si>
  <si>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</si>
  <si>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</si>
  <si>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</si>
  <si>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</si>
  <si>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</si>
  <si>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</si>
  <si>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</si>
  <si>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</si>
  <si>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</si>
  <si>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</si>
  <si>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</si>
  <si>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</si>
  <si>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</si>
  <si>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</si>
  <si>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</si>
  <si>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</si>
  <si>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</si>
  <si>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</si>
  <si>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</si>
  <si>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</si>
  <si>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</si>
  <si>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</si>
  <si>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</si>
  <si>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</si>
  <si>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</si>
  <si>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</si>
  <si>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</si>
  <si>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</si>
  <si>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</si>
  <si>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</si>
  <si>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</si>
  <si>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</si>
  <si>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</si>
  <si>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</si>
  <si>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</si>
  <si>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</si>
  <si>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</si>
  <si>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</si>
  <si>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</si>
  <si>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</si>
  <si>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</si>
  <si>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</si>
  <si>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</si>
  <si>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</si>
  <si>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</si>
  <si>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</si>
  <si>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</si>
  <si>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</si>
  <si>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</si>
  <si>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</si>
  <si>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</si>
  <si>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</si>
  <si>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</si>
  <si>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</si>
  <si>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</si>
  <si>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</si>
  <si>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</si>
  <si>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</si>
  <si>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</si>
  <si>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</si>
  <si>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</si>
  <si>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</si>
  <si>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</si>
  <si>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</si>
  <si>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</si>
  <si>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</si>
  <si>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</si>
  <si>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</si>
  <si>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</si>
  <si>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</si>
  <si>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</si>
  <si>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</si>
  <si>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</si>
  <si>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</si>
  <si>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</si>
  <si>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</si>
  <si>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</si>
  <si>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</si>
  <si>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</si>
  <si>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</si>
  <si>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</si>
  <si>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</si>
  <si>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</si>
  <si>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</si>
  <si>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</si>
  <si>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</si>
  <si>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</si>
  <si>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</si>
  <si>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</si>
  <si>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</si>
  <si>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</si>
  <si>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</si>
  <si>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</si>
  <si>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</si>
  <si>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</si>
  <si>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</si>
  <si>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</si>
  <si>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</si>
  <si>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</si>
  <si>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</si>
  <si>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</si>
  <si>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</si>
  <si>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</si>
  <si>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</si>
  <si>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</si>
  <si>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</si>
  <si>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</si>
  <si>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</si>
  <si>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</si>
  <si>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</si>
  <si>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</si>
  <si>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</si>
  <si>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</si>
  <si>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</si>
  <si>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</si>
  <si>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</si>
  <si>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</si>
  <si>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</si>
  <si>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</si>
  <si>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</si>
  <si>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</si>
  <si>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</si>
  <si>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</si>
  <si>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</si>
  <si>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</si>
  <si>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</si>
  <si>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</si>
  <si>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</si>
  <si>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</si>
  <si>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</si>
  <si>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</si>
  <si>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</si>
  <si>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</si>
  <si>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</si>
  <si>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</si>
  <si>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</si>
  <si>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</si>
  <si>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</si>
  <si>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</si>
  <si>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</si>
  <si>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</si>
  <si>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</si>
  <si>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</si>
  <si>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</si>
  <si>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</si>
  <si>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</si>
  <si>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</si>
  <si>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</si>
  <si>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</si>
  <si>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</si>
  <si>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</si>
  <si>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</si>
  <si>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</si>
  <si>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</si>
  <si>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</si>
  <si>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</si>
  <si>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</si>
  <si>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</si>
  <si>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</si>
  <si>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</si>
  <si>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</si>
  <si>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</si>
  <si>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</si>
  <si>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</si>
  <si>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</si>
  <si>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</si>
  <si>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</si>
  <si>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</si>
  <si>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</si>
  <si>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</si>
  <si>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</si>
  <si>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</si>
  <si>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</si>
  <si>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</si>
  <si>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</si>
  <si>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</si>
  <si>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</si>
  <si>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</si>
  <si>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</si>
  <si>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</si>
  <si>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</si>
  <si>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</si>
  <si>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</si>
  <si>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</si>
  <si>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</si>
  <si>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</si>
  <si>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</si>
  <si>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</si>
  <si>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</si>
  <si>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</si>
  <si>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</si>
  <si>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</si>
  <si>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</si>
  <si>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</si>
  <si>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</si>
  <si>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</si>
  <si>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</si>
  <si>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</si>
  <si>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</si>
  <si>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</si>
  <si>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</si>
  <si>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</si>
  <si>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</si>
  <si>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</si>
  <si>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</si>
  <si>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</si>
  <si>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</si>
  <si>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</si>
  <si>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</si>
  <si>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</si>
  <si>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</si>
  <si>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</si>
  <si>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</si>
  <si>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</si>
  <si>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</si>
  <si>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</si>
  <si>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</si>
  <si>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</si>
  <si>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</si>
  <si>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</si>
  <si>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</si>
  <si>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</si>
  <si>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</si>
  <si>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</si>
  <si>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</si>
  <si>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</si>
  <si>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</si>
  <si>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</si>
  <si>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</si>
  <si>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</si>
  <si>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</si>
  <si>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</si>
  <si>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</si>
  <si>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</si>
  <si>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</si>
  <si>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</si>
  <si>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</si>
  <si>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</si>
  <si>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</si>
  <si>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</si>
  <si>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</si>
  <si>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</si>
  <si>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</si>
  <si>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</si>
  <si>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</si>
  <si>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</si>
  <si>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</si>
  <si>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</si>
  <si>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</si>
  <si>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</si>
  <si>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</si>
  <si>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</si>
  <si>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</si>
  <si>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</si>
  <si>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</si>
  <si>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</si>
  <si>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</si>
  <si>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</si>
  <si>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</si>
  <si>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</si>
  <si>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</si>
  <si>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</si>
  <si>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</si>
  <si>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</si>
  <si>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</si>
  <si>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</si>
  <si>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</si>
  <si>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</si>
  <si>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</si>
  <si>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</si>
  <si>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</si>
  <si>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</si>
  <si>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</si>
  <si>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</si>
  <si>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</si>
  <si>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</si>
  <si>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</si>
  <si>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</si>
  <si>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</si>
  <si>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</si>
  <si>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</si>
  <si>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</si>
  <si>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</si>
  <si>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</si>
  <si>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</si>
  <si>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</si>
  <si>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</si>
  <si>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</si>
  <si>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</si>
  <si>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</si>
  <si>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</si>
  <si>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</si>
  <si>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</si>
  <si>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</si>
  <si>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</si>
  <si>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</si>
  <si>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</si>
  <si>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</si>
  <si>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</si>
  <si>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</si>
  <si>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</si>
  <si>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</si>
  <si>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</si>
  <si>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</si>
  <si>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</si>
  <si>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</si>
  <si>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</si>
  <si>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</si>
  <si>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</si>
  <si>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</si>
  <si>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</si>
  <si>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</si>
  <si>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</si>
  <si>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</si>
  <si>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</si>
  <si>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</si>
  <si>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</si>
  <si>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</si>
  <si>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</si>
  <si>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</si>
  <si>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</si>
  <si>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</si>
  <si>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</si>
  <si>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</si>
  <si>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</si>
  <si>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</si>
  <si>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</si>
  <si>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</si>
  <si>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</si>
  <si>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</si>
  <si>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</si>
  <si>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</si>
  <si>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</si>
  <si>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</si>
  <si>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</si>
  <si>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</si>
  <si>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</si>
  <si>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</si>
  <si>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</si>
  <si>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</si>
  <si>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</si>
  <si>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</si>
  <si>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</si>
  <si>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</si>
  <si>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</si>
  <si>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</si>
  <si>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</si>
  <si>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</si>
  <si>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</si>
  <si>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</si>
  <si>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</si>
  <si>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</si>
  <si>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</si>
  <si>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</si>
  <si>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</si>
  <si>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</si>
  <si>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</si>
  <si>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</si>
  <si>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</si>
  <si>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</si>
  <si>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</si>
  <si>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</si>
  <si>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</si>
  <si>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</si>
  <si>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</si>
  <si>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</si>
  <si>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</si>
  <si>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</si>
  <si>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</si>
  <si>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</si>
  <si>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</si>
  <si>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</si>
  <si>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</si>
  <si>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</si>
  <si>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</si>
  <si>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</si>
  <si>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</si>
  <si>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</si>
  <si>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</si>
  <si>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</si>
  <si>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</si>
  <si>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</si>
  <si>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</si>
  <si>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</si>
  <si>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</si>
  <si>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</si>
  <si>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</si>
  <si>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</si>
  <si>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</si>
  <si>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</si>
  <si>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</si>
  <si>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</si>
  <si>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</si>
  <si>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</si>
  <si>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</si>
  <si>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</si>
  <si>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</si>
  <si>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</si>
  <si>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</si>
  <si>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</si>
  <si>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</si>
  <si>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</si>
  <si>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</si>
  <si>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</si>
  <si>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</si>
  <si>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</si>
  <si>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</si>
  <si>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</si>
  <si>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</si>
  <si>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</si>
  <si>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</si>
  <si>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</si>
  <si>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</si>
  <si>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</si>
  <si>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</si>
  <si>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</si>
  <si>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</si>
  <si>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</si>
  <si>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</si>
  <si>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</si>
  <si>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</si>
  <si>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</si>
  <si>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</si>
  <si>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</si>
  <si>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</si>
  <si>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</si>
  <si>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</si>
  <si>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</si>
  <si>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</si>
  <si>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</si>
  <si>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</si>
  <si>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</si>
  <si>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</si>
  <si>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</si>
  <si>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</si>
  <si>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</si>
  <si>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</si>
  <si>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</si>
  <si>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</si>
  <si>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</si>
  <si>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</si>
  <si>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</si>
  <si>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</si>
  <si>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</si>
  <si>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</si>
  <si>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</si>
  <si>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</si>
  <si>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</si>
  <si>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</si>
  <si>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</si>
  <si>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</si>
  <si>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</si>
  <si>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</si>
  <si>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</si>
  <si>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</si>
  <si>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</si>
  <si>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</si>
  <si>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</si>
  <si>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</si>
  <si>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</si>
  <si>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</si>
  <si>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</si>
  <si>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</si>
  <si>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</si>
  <si>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</si>
  <si>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</si>
  <si>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</si>
  <si>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</si>
  <si>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</si>
  <si>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</si>
  <si>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</si>
  <si>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</si>
  <si>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</si>
  <si>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</si>
  <si>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</si>
  <si>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</si>
  <si>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</si>
  <si>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</si>
  <si>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</si>
  <si>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</si>
  <si>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</si>
  <si>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</si>
  <si>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</si>
  <si>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</si>
  <si>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</si>
  <si>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</si>
  <si>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</si>
  <si>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</si>
  <si>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</si>
  <si>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</si>
  <si>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</si>
  <si>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</si>
  <si>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</si>
  <si>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</si>
  <si>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</si>
  <si>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</si>
  <si>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</si>
  <si>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</si>
  <si>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</si>
  <si>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</si>
  <si>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</si>
  <si>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</si>
  <si>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</si>
  <si>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</si>
  <si>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</si>
  <si>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</si>
  <si>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</si>
  <si>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</si>
  <si>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</si>
  <si>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</si>
  <si>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</si>
  <si>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</si>
  <si>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</si>
  <si>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</si>
  <si>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</si>
  <si>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</si>
  <si>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</si>
  <si>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</si>
  <si>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</si>
  <si>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</si>
  <si>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</si>
  <si>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</si>
  <si>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</si>
  <si>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</si>
  <si>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</si>
  <si>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</si>
  <si>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</si>
  <si>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</si>
  <si>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</si>
  <si>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</si>
  <si>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</si>
  <si>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</si>
  <si>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</si>
  <si>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</si>
  <si>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</si>
  <si>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</si>
  <si>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</si>
  <si>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</si>
  <si>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</si>
  <si>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</si>
  <si>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</si>
  <si>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</si>
  <si>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</si>
  <si>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</si>
  <si>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</si>
  <si>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</si>
  <si>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</si>
  <si>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</si>
  <si>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</si>
  <si>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</si>
  <si>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</si>
  <si>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</si>
  <si>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</si>
  <si>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</si>
  <si>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</si>
  <si>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</si>
  <si>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</si>
  <si>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</si>
  <si>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</si>
  <si>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</si>
  <si>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</si>
  <si>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</si>
  <si>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</si>
  <si>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</si>
  <si>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</si>
  <si>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</si>
  <si>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</si>
  <si>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</si>
  <si>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</si>
  <si>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</si>
  <si>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</si>
  <si>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</si>
  <si>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</si>
  <si>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</si>
  <si>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</si>
  <si>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</si>
  <si>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</si>
  <si>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</si>
  <si>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</si>
  <si>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</si>
  <si>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</si>
  <si>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</si>
  <si>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</si>
  <si>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</si>
  <si>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</si>
  <si>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</si>
  <si>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</si>
  <si>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</si>
  <si>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</si>
  <si>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</si>
  <si>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</si>
  <si>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</si>
  <si>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</si>
  <si>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</si>
  <si>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</si>
  <si>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</si>
  <si>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</si>
  <si>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</si>
  <si>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</si>
  <si>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</si>
  <si>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</si>
  <si>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</si>
  <si>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</si>
  <si>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</si>
  <si>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</si>
  <si>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</si>
  <si>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</si>
  <si>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</si>
  <si>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</si>
  <si>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</si>
  <si>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</si>
  <si>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</si>
  <si>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</si>
  <si>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</si>
  <si>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</si>
  <si>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</si>
  <si>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</si>
  <si>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</si>
  <si>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</si>
  <si>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</si>
  <si>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</si>
  <si>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</si>
  <si>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</si>
  <si>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</si>
  <si>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</si>
  <si>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</si>
  <si>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</si>
  <si>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</si>
  <si>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</si>
  <si>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</si>
  <si>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</si>
  <si>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</si>
  <si>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</si>
  <si>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</si>
  <si>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</si>
  <si>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</si>
  <si>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</si>
  <si>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</si>
  <si>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</si>
  <si>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</si>
  <si>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</si>
  <si>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</si>
  <si>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</si>
  <si>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</si>
  <si>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</si>
  <si>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</si>
  <si>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</si>
  <si>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</si>
  <si>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</si>
  <si>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</si>
  <si>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</si>
  <si>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</si>
  <si>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</si>
  <si>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</si>
  <si>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</si>
  <si>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</si>
  <si>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</si>
  <si>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</si>
  <si>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</si>
  <si>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</si>
  <si>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</si>
  <si>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</si>
  <si>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</si>
  <si>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</si>
  <si>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</si>
  <si>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</si>
  <si>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</si>
  <si>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</si>
  <si>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</si>
  <si>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</si>
  <si>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</si>
  <si>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</si>
  <si>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</si>
  <si>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</si>
  <si>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</si>
  <si>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</si>
  <si>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</si>
  <si>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</si>
  <si>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</si>
  <si>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</si>
  <si>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</si>
  <si>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</si>
  <si>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</si>
  <si>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</si>
  <si>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</si>
  <si>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</si>
  <si>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</si>
  <si>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</si>
  <si>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</si>
  <si>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</si>
  <si>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</si>
  <si>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</si>
  <si>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</si>
  <si>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</si>
  <si>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</si>
  <si>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</si>
  <si>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</si>
  <si>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</si>
  <si>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</si>
  <si>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</si>
  <si>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</si>
  <si>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</si>
  <si>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</si>
  <si>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</si>
  <si>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</si>
  <si>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</si>
  <si>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</si>
  <si>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</si>
  <si>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</si>
  <si>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</si>
  <si>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</si>
  <si>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</si>
  <si>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</si>
  <si>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</si>
  <si>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</si>
  <si>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</si>
  <si>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</si>
  <si>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</si>
  <si>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</si>
  <si>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</si>
  <si>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</si>
  <si>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</si>
  <si>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</si>
  <si>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</si>
  <si>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</si>
  <si>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</si>
  <si>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</si>
  <si>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</si>
  <si>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</si>
  <si>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</si>
  <si>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</si>
  <si>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</si>
  <si>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</si>
  <si>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</si>
  <si>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</si>
  <si>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</si>
  <si>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</si>
  <si>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</si>
  <si>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</si>
  <si>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</si>
  <si>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</si>
  <si>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</si>
  <si>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</si>
  <si>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</si>
  <si>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</si>
  <si>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</si>
  <si>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</si>
  <si>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</si>
  <si>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</si>
  <si>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</si>
  <si>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</si>
  <si>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</si>
  <si>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</si>
  <si>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</si>
  <si>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</si>
  <si>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</si>
  <si>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</si>
  <si>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</si>
  <si>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</si>
  <si>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</si>
  <si>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</si>
  <si>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</si>
  <si>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</si>
  <si>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</si>
  <si>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</si>
  <si>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</si>
  <si>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</si>
  <si>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</si>
  <si>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</si>
  <si>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</si>
  <si>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</si>
  <si>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</si>
  <si>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</si>
  <si>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</si>
  <si>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</si>
  <si>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</si>
  <si>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</si>
  <si>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</si>
  <si>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</si>
  <si>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</si>
  <si>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</si>
  <si>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</si>
  <si>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</si>
  <si>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</si>
  <si>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</si>
  <si>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</si>
  <si>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</si>
  <si>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</si>
  <si>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</si>
  <si>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</si>
  <si>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</si>
  <si>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</si>
  <si>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</si>
  <si>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</si>
  <si>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</si>
  <si>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</si>
  <si>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</si>
  <si>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</si>
  <si>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</si>
  <si>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</si>
  <si>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</si>
  <si>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</si>
  <si>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</si>
  <si>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</si>
  <si>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</si>
  <si>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</si>
  <si>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</si>
  <si>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</si>
  <si>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</si>
  <si>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</si>
  <si>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</si>
  <si>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</si>
  <si>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</si>
  <si>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</si>
  <si>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</si>
  <si>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</si>
  <si>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</si>
  <si>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</si>
  <si>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</si>
  <si>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</si>
  <si>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</si>
  <si>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</si>
  <si>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</si>
  <si>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</si>
  <si>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</si>
  <si>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</si>
  <si>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</si>
  <si>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</si>
  <si>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</si>
  <si>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</si>
  <si>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</si>
  <si>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</si>
  <si>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</si>
  <si>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</si>
  <si>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</si>
  <si>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</si>
  <si>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</si>
  <si>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</si>
  <si>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</si>
  <si>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</si>
  <si>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</si>
  <si>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</si>
  <si>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</si>
  <si>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</si>
  <si>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</si>
  <si>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</si>
  <si>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</si>
  <si>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</si>
  <si>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</si>
  <si>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</si>
  <si>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</si>
  <si>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</si>
  <si>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</si>
  <si>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</si>
  <si>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</si>
  <si>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</si>
  <si>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</si>
  <si>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</si>
  <si>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</si>
  <si>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</si>
  <si>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</si>
  <si>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</si>
  <si>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</si>
  <si>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</si>
  <si>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</si>
  <si>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</si>
  <si>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</si>
  <si>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</si>
  <si>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</si>
  <si>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</si>
  <si>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</si>
  <si>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</si>
  <si>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</si>
  <si>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</si>
  <si>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</si>
  <si>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</si>
  <si>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</si>
  <si>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</si>
  <si>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</si>
  <si>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</si>
  <si>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</si>
  <si>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</si>
  <si>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</si>
  <si>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</si>
  <si>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</si>
  <si>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</si>
  <si>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</si>
  <si>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</si>
  <si>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</si>
  <si>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</si>
  <si>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</si>
  <si>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</si>
  <si>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</si>
  <si>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</si>
  <si>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</si>
  <si>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</si>
  <si>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</si>
  <si>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</si>
  <si>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</si>
  <si>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</si>
  <si>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</si>
  <si>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</si>
  <si>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</si>
  <si>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</si>
  <si>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</si>
  <si>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</si>
  <si>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</si>
  <si>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</si>
  <si>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</si>
  <si>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</si>
  <si>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</si>
  <si>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</si>
  <si>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</si>
  <si>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</si>
  <si>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</si>
  <si>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</si>
  <si>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</si>
  <si>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</si>
  <si>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</si>
  <si>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</si>
  <si>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</si>
  <si>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</si>
  <si>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</si>
  <si>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</si>
  <si>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</si>
  <si>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</si>
  <si>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</si>
  <si>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</si>
  <si>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</si>
  <si>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</si>
  <si>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</si>
  <si>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</si>
  <si>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</si>
  <si>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</si>
  <si>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</si>
  <si>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</si>
  <si>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</si>
  <si>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</si>
  <si>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</si>
  <si>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</si>
  <si>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</si>
  <si>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</si>
  <si>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</si>
  <si>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</si>
  <si>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</si>
  <si>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</si>
  <si>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</si>
  <si>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</si>
  <si>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</si>
  <si>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</si>
  <si>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</si>
  <si>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</si>
  <si>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</si>
  <si>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</si>
  <si>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</si>
  <si>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</si>
  <si>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</si>
  <si>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</si>
  <si>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</si>
  <si>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</si>
  <si>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</si>
  <si>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</si>
  <si>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</si>
  <si>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</si>
  <si>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</si>
  <si>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</si>
  <si>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</si>
  <si>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</si>
  <si>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</si>
  <si>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</si>
  <si>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</si>
  <si>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</si>
  <si>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</si>
  <si>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</si>
  <si>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</si>
  <si>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</si>
  <si>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</si>
  <si>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</si>
  <si>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</si>
  <si>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</si>
  <si>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</si>
  <si>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</si>
  <si>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</si>
  <si>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</si>
  <si>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</si>
  <si>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</si>
  <si>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</si>
  <si>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</si>
  <si>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</si>
  <si>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</si>
  <si>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</si>
  <si>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</si>
  <si>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</si>
  <si>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</si>
  <si>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</si>
  <si>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</si>
  <si>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</si>
  <si>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</si>
  <si>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</si>
  <si>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</si>
  <si>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</si>
  <si>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</si>
  <si>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</si>
  <si>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</si>
  <si>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</si>
  <si>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</si>
  <si>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</si>
  <si>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</si>
  <si>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</si>
  <si>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</si>
  <si>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</si>
  <si>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</si>
  <si>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</si>
  <si>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</si>
  <si>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</si>
  <si>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</si>
  <si>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</si>
  <si>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</si>
  <si>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</si>
  <si>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</si>
  <si>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</si>
  <si>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</si>
  <si>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</si>
  <si>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</si>
  <si>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</si>
  <si>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</si>
  <si>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</si>
  <si>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</si>
  <si>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</si>
  <si>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</si>
  <si>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</si>
  <si>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</si>
  <si>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</si>
  <si>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</si>
  <si>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</si>
  <si>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</si>
  <si>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</si>
  <si>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</si>
  <si>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</si>
  <si>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</si>
  <si>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</si>
  <si>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</si>
  <si>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</si>
  <si>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</si>
  <si>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</si>
  <si>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</si>
  <si>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</si>
  <si>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</si>
  <si>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</si>
  <si>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</si>
  <si>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</si>
  <si>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</si>
  <si>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</si>
  <si>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</si>
  <si>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</si>
  <si>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</si>
  <si>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</si>
  <si>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</si>
  <si>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</si>
  <si>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</si>
  <si>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</si>
  <si>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</si>
  <si>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</si>
  <si>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</si>
  <si>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</si>
  <si>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</si>
  <si>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</si>
  <si>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</si>
  <si>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</si>
  <si>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</si>
  <si>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</si>
  <si>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</si>
  <si>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</si>
  <si>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</si>
  <si>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</si>
  <si>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</si>
  <si>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</si>
  <si>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</si>
  <si>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</si>
  <si>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</si>
  <si>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</si>
  <si>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</si>
  <si>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</si>
  <si>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</si>
  <si>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</si>
  <si>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</si>
  <si>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</si>
  <si>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</si>
  <si>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</si>
  <si>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</si>
  <si>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</si>
  <si>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</si>
  <si>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</si>
  <si>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</si>
  <si>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</si>
  <si>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</si>
  <si>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</si>
  <si>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</si>
  <si>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</si>
  <si>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</si>
  <si>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</si>
  <si>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</si>
  <si>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</si>
  <si>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</si>
  <si>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</si>
  <si>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</si>
  <si>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</si>
  <si>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</si>
  <si>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</si>
  <si>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</si>
  <si>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</si>
  <si>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</si>
  <si>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</si>
  <si>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</si>
  <si>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</si>
  <si>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</si>
  <si>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</si>
  <si>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</si>
  <si>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</si>
  <si>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</si>
  <si>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</si>
  <si>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</si>
  <si>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</si>
  <si>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</si>
  <si>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</si>
  <si>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</si>
  <si>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</si>
  <si>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</si>
  <si>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</si>
  <si>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</si>
  <si>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</si>
  <si>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</si>
  <si>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</si>
  <si>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</si>
  <si>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</si>
  <si>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</si>
  <si>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</si>
  <si>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</si>
  <si>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</si>
  <si>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</si>
  <si>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</si>
  <si>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</si>
  <si>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</si>
  <si>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</si>
  <si>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</si>
  <si>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</si>
  <si>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</si>
  <si>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</si>
  <si>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</si>
  <si>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</si>
  <si>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</si>
  <si>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</si>
  <si>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</si>
  <si>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</si>
  <si>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</si>
  <si>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</si>
  <si>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</si>
  <si>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</si>
  <si>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</si>
  <si>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</si>
  <si>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</si>
  <si>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</si>
  <si>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</si>
  <si>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</si>
  <si>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</si>
  <si>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</si>
  <si>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</si>
  <si>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</si>
  <si>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</si>
  <si>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</si>
  <si>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</si>
  <si>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</si>
  <si>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</si>
  <si>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</si>
  <si>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</si>
  <si>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</si>
  <si>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</si>
  <si>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</si>
  <si>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</si>
  <si>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</si>
  <si>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</si>
  <si>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</si>
  <si>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</si>
  <si>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</si>
  <si>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</si>
  <si>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</si>
  <si>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</si>
  <si>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</si>
  <si>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</si>
  <si>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</si>
  <si>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</si>
  <si>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</si>
  <si>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</si>
  <si>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</si>
  <si>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</si>
  <si>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</si>
  <si>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</si>
  <si>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</si>
  <si>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</si>
  <si>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</si>
  <si>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</si>
  <si>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</si>
  <si>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</si>
  <si>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</si>
  <si>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</si>
  <si>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</si>
  <si>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</si>
  <si>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</si>
  <si>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</si>
  <si>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</si>
  <si>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</si>
  <si>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</si>
  <si>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</si>
  <si>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</si>
  <si>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</si>
  <si>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</si>
  <si>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</si>
  <si>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</si>
  <si>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</si>
  <si>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</si>
  <si>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</si>
  <si>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</si>
  <si>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</si>
  <si>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</si>
  <si>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</si>
  <si>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</si>
  <si>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</si>
  <si>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</si>
  <si>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</si>
  <si>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</si>
  <si>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</si>
  <si>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</si>
  <si>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</si>
  <si>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</si>
  <si>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</si>
  <si>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</si>
  <si>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</si>
  <si>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</si>
  <si>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</si>
  <si>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</si>
  <si>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</si>
  <si>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</si>
  <si>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</si>
  <si>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</si>
  <si>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</si>
  <si>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</si>
  <si>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</si>
  <si>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</si>
  <si>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</si>
  <si>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</si>
  <si>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</si>
  <si>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</si>
  <si>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</si>
  <si>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</si>
  <si>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</si>
  <si>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</si>
  <si>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</si>
  <si>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</si>
  <si>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</si>
  <si>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</si>
  <si>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</si>
  <si>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</si>
  <si>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</si>
  <si>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</si>
  <si>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</si>
  <si>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</si>
  <si>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</si>
  <si>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</si>
  <si>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</si>
  <si>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</si>
  <si>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</si>
  <si>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</si>
  <si>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</si>
  <si>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</si>
  <si>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</si>
  <si>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</si>
  <si>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</si>
  <si>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</si>
  <si>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</si>
  <si>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</si>
  <si>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</si>
  <si>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</si>
  <si>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</si>
  <si>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</si>
  <si>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</si>
  <si>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</si>
  <si>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</si>
  <si>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</si>
  <si>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</si>
  <si>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</si>
  <si>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</si>
  <si>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</si>
  <si>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</si>
  <si>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</si>
  <si>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</si>
  <si>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</si>
  <si>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</si>
  <si>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</si>
  <si>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</si>
  <si>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</si>
  <si>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</si>
  <si>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</si>
  <si>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</si>
  <si>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</si>
  <si>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</si>
  <si>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</si>
  <si>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</si>
  <si>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</si>
  <si>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</si>
  <si>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</si>
  <si>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</si>
  <si>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</si>
  <si>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</si>
  <si>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</si>
  <si>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</si>
  <si>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</si>
  <si>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</si>
  <si>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</si>
  <si>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</si>
  <si>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</si>
  <si>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</si>
  <si>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</si>
  <si>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</si>
  <si>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</si>
  <si>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</si>
  <si>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</si>
  <si>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</si>
  <si>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</si>
  <si>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</si>
  <si>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</si>
  <si>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</si>
  <si>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</si>
  <si>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</si>
  <si>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</si>
  <si>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</si>
  <si>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</si>
  <si>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</si>
  <si>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</si>
  <si>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</si>
  <si>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</si>
  <si>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</si>
  <si>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</si>
  <si>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</si>
  <si>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</si>
  <si>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</si>
  <si>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</si>
  <si>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</si>
  <si>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</si>
  <si>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</si>
  <si>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</si>
  <si>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</si>
  <si>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</si>
  <si>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</si>
  <si>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</si>
  <si>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</si>
  <si>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</si>
  <si>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</si>
  <si>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</si>
  <si>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</si>
  <si>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</si>
  <si>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</si>
  <si>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</si>
  <si>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</si>
  <si>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</si>
  <si>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</si>
  <si>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</si>
  <si>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</si>
  <si>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</si>
  <si>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</si>
  <si>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</si>
  <si>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</si>
  <si>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</si>
  <si>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</si>
  <si>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</si>
  <si>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</si>
  <si>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</si>
  <si>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</si>
  <si>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</si>
  <si>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</si>
  <si>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</si>
  <si>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</si>
  <si>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</si>
  <si>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</si>
  <si>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</si>
  <si>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</si>
  <si>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</si>
  <si>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</si>
  <si>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</si>
  <si>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</si>
  <si>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</si>
  <si>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</si>
  <si>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</si>
  <si>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</si>
  <si>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</si>
  <si>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</si>
  <si>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</si>
  <si>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</si>
  <si>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</si>
  <si>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</si>
  <si>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</si>
  <si>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</si>
  <si>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</si>
  <si>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</si>
  <si>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</si>
  <si>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</si>
  <si>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</si>
  <si>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</si>
  <si>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</si>
  <si>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</si>
  <si>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</si>
  <si>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</si>
  <si>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</si>
  <si>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</si>
  <si>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</si>
  <si>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</si>
  <si>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</si>
  <si>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</si>
  <si>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</si>
  <si>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</si>
  <si>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</si>
  <si>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</si>
  <si>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</si>
  <si>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</si>
  <si>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</si>
  <si>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</si>
  <si>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</si>
  <si>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</si>
  <si>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</si>
  <si>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</si>
  <si>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</si>
  <si>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</si>
  <si>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</si>
  <si>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</si>
  <si>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</si>
  <si>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</si>
  <si>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</si>
  <si>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</si>
  <si>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</si>
  <si>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</si>
  <si>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</si>
  <si>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</si>
  <si>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</si>
  <si>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</si>
  <si>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</si>
  <si>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</si>
  <si>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</si>
  <si>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</si>
  <si>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</si>
  <si>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</si>
  <si>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</si>
  <si>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</si>
  <si>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</si>
  <si>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</si>
  <si>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</si>
  <si>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</si>
  <si>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</si>
  <si>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</si>
  <si>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</si>
  <si>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</si>
  <si>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</si>
  <si>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</si>
  <si>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</si>
  <si>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</si>
  <si>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</si>
  <si>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</si>
  <si>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</si>
  <si>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</si>
  <si>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</si>
  <si>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</si>
  <si>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</si>
  <si>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</si>
  <si>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</si>
  <si>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</si>
  <si>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</si>
  <si>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</si>
  <si>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</si>
  <si>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</si>
  <si>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</si>
  <si>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</si>
  <si>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</si>
  <si>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</si>
  <si>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</si>
  <si>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</si>
  <si>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</si>
  <si>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</si>
  <si>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</si>
  <si>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</si>
  <si>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</si>
  <si>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</si>
  <si>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</si>
  <si>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</si>
  <si>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</si>
  <si>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</si>
  <si>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</si>
  <si>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</si>
  <si>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</si>
  <si>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</si>
  <si>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</si>
  <si>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</si>
  <si>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</si>
  <si>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</si>
  <si>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</si>
  <si>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</si>
  <si>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</si>
  <si>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</si>
  <si>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</si>
  <si>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</si>
  <si>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</si>
  <si>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</si>
  <si>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</si>
  <si>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</si>
  <si>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</si>
  <si>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</si>
  <si>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</si>
  <si>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</si>
  <si>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</si>
  <si>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</si>
  <si>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</si>
  <si>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</si>
  <si>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</si>
  <si>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</si>
  <si>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</si>
  <si>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</si>
  <si>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</si>
  <si>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</si>
  <si>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</si>
  <si>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</si>
  <si>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</si>
  <si>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</si>
  <si>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</si>
  <si>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</si>
  <si>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</si>
  <si>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</si>
  <si>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</si>
  <si>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</si>
  <si>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</si>
  <si>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</si>
  <si>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</si>
  <si>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</si>
  <si>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</si>
  <si>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</si>
  <si>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</si>
  <si>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</si>
  <si>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</si>
  <si>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</si>
  <si>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</si>
  <si>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</si>
  <si>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</si>
  <si>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</si>
  <si>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</si>
  <si>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</si>
  <si>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</si>
  <si>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</si>
  <si>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</si>
  <si>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</si>
  <si>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</si>
  <si>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</si>
  <si>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</si>
  <si>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</si>
  <si>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</si>
  <si>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</si>
  <si>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</si>
  <si>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</si>
  <si>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</si>
  <si>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</si>
  <si>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</si>
  <si>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</si>
  <si>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</si>
  <si>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</si>
  <si>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</si>
  <si>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</si>
  <si>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</si>
  <si>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</si>
  <si>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</si>
  <si>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</si>
  <si>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</si>
  <si>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</si>
  <si>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</si>
  <si>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</si>
  <si>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</si>
  <si>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</si>
  <si>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</si>
  <si>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</si>
  <si>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</si>
  <si>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</si>
  <si>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</si>
  <si>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</si>
  <si>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</si>
  <si>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</si>
  <si>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</si>
  <si>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</si>
  <si>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</si>
  <si>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</si>
  <si>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</si>
  <si>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</si>
  <si>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</si>
  <si>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</si>
  <si>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</si>
  <si>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</si>
  <si>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</si>
  <si>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</si>
  <si>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</si>
  <si>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</si>
  <si>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</si>
  <si>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</si>
  <si>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</si>
  <si>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</si>
  <si>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</si>
  <si>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</si>
  <si>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</si>
  <si>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</si>
  <si>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</si>
  <si>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</si>
  <si>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</si>
  <si>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</si>
  <si>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</si>
  <si>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</si>
  <si>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</si>
  <si>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</si>
  <si>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</si>
  <si>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</si>
  <si>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</si>
  <si>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</si>
  <si>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</si>
  <si>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</si>
  <si>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</si>
  <si>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</si>
  <si>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</si>
  <si>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</si>
  <si>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</si>
  <si>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</si>
  <si>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</si>
  <si>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</si>
  <si>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</si>
  <si>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</si>
  <si>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</si>
  <si>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</si>
  <si>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</si>
  <si>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</si>
  <si>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</si>
  <si>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</si>
  <si>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</si>
  <si>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</si>
  <si>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</si>
  <si>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</si>
  <si>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</si>
  <si>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</si>
  <si>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</si>
  <si>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</si>
  <si>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</si>
  <si>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</si>
  <si>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</si>
  <si>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</si>
  <si>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</si>
  <si>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</si>
  <si>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</si>
  <si>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</si>
  <si>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</si>
  <si>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</si>
  <si>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</si>
  <si>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</si>
  <si>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</si>
  <si>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</si>
  <si>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</si>
  <si>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</si>
  <si>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</si>
  <si>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</si>
  <si>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</si>
  <si>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</si>
  <si>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</si>
  <si>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</si>
  <si>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</si>
  <si>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</si>
  <si>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</si>
  <si>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</si>
  <si>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</si>
  <si>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</si>
  <si>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</si>
  <si>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</si>
  <si>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</si>
  <si>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</si>
  <si>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</si>
  <si>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</si>
  <si>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</si>
  <si>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</si>
  <si>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</si>
  <si>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</si>
  <si>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</si>
  <si>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</si>
  <si>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</si>
  <si>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</si>
  <si>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</si>
  <si>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</si>
  <si>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</si>
  <si>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</si>
  <si>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</si>
  <si>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</si>
  <si>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</si>
  <si>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</si>
  <si>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</si>
  <si>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</si>
  <si>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</si>
  <si>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</si>
  <si>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</si>
  <si>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</si>
  <si>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</si>
  <si>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</si>
  <si>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</si>
  <si>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</si>
  <si>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</si>
  <si>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</si>
  <si>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</si>
  <si>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</si>
  <si>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</si>
  <si>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</si>
  <si>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</si>
  <si>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</si>
  <si>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</si>
  <si>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</si>
  <si>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</si>
  <si>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</si>
  <si>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</si>
  <si>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</si>
  <si>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</si>
  <si>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</si>
  <si>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</si>
  <si>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</si>
  <si>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</si>
  <si>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</si>
  <si>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</si>
  <si>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</si>
  <si>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</si>
  <si>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</si>
  <si>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</si>
  <si>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</si>
  <si>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</si>
  <si>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</si>
  <si>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</si>
  <si>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</si>
  <si>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</si>
  <si>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</si>
  <si>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</si>
  <si>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</si>
  <si>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</si>
  <si>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</si>
  <si>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</si>
  <si>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</si>
  <si>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</si>
  <si>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</si>
  <si>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</si>
  <si>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</si>
  <si>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</si>
  <si>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</si>
  <si>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</si>
  <si>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</si>
  <si>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</si>
  <si>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</si>
  <si>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</si>
  <si>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</si>
  <si>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</si>
  <si>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</si>
  <si>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</si>
  <si>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</si>
  <si>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</si>
  <si>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</si>
  <si>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</si>
  <si>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</si>
  <si>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</si>
  <si>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</si>
  <si>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</si>
  <si>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</si>
  <si>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</si>
  <si>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</si>
  <si>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</si>
  <si>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</si>
  <si>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</si>
  <si>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</si>
  <si>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</si>
  <si>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</si>
  <si>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</si>
  <si>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</si>
  <si>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</si>
  <si>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</si>
  <si>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</si>
  <si>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</si>
  <si>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</si>
  <si>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</si>
  <si>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</si>
  <si>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</si>
  <si>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</si>
  <si>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</si>
  <si>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</si>
  <si>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</si>
  <si>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</si>
  <si>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</si>
  <si>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</si>
  <si>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</si>
  <si>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</si>
  <si>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</si>
  <si>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</si>
  <si>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</si>
  <si>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</si>
  <si>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</si>
  <si>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</si>
  <si>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</si>
  <si>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</si>
  <si>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</si>
  <si>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</si>
  <si>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</si>
  <si>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</si>
  <si>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</si>
  <si>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</si>
  <si>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</si>
  <si>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</si>
  <si>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</si>
  <si>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</si>
  <si>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</si>
  <si>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</si>
  <si>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</si>
  <si>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</si>
  <si>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</si>
  <si>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</si>
  <si>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</si>
  <si>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</si>
  <si>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</si>
  <si>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</si>
  <si>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</si>
  <si>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</si>
  <si>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</si>
  <si>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</si>
  <si>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</si>
  <si>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</si>
  <si>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</si>
  <si>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</si>
  <si>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</si>
  <si>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</si>
  <si>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</si>
  <si>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</si>
  <si>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</si>
  <si>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</si>
  <si>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</si>
  <si>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</si>
  <si>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</si>
  <si>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</si>
  <si>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</si>
  <si>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</si>
  <si>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</si>
  <si>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</si>
  <si>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</si>
  <si>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</si>
  <si>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</si>
  <si>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</si>
  <si>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</si>
  <si>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</si>
  <si>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</si>
  <si>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</si>
  <si>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</si>
  <si>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</si>
  <si>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</si>
  <si>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</si>
  <si>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</si>
  <si>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</si>
  <si>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</si>
  <si>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</si>
  <si>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</si>
  <si>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</si>
  <si>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</si>
  <si>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</si>
  <si>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</si>
  <si>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</si>
  <si>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</si>
  <si>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</si>
  <si>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</si>
  <si>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</si>
  <si>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</si>
  <si>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</si>
  <si>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</si>
  <si>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</si>
  <si>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</si>
  <si>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</si>
  <si>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</si>
  <si>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</si>
  <si>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</si>
  <si>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</si>
  <si>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</si>
  <si>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</si>
  <si>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</si>
  <si>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</si>
  <si>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</si>
  <si>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</si>
  <si>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</si>
  <si>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</si>
  <si>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</si>
  <si>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</si>
  <si>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</si>
  <si>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</si>
  <si>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</si>
  <si>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</si>
  <si>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</si>
  <si>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</si>
  <si>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</si>
  <si>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</si>
  <si>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</si>
  <si>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</si>
  <si>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</si>
  <si>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</si>
  <si>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</si>
  <si>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</si>
  <si>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</si>
  <si>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</si>
  <si>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</si>
  <si>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</si>
  <si>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</si>
  <si>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</si>
  <si>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</si>
  <si>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</si>
  <si>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</si>
  <si>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</si>
  <si>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</si>
  <si>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</si>
  <si>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</si>
  <si>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</si>
  <si>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</si>
  <si>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</si>
  <si>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</si>
  <si>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</si>
  <si>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</si>
  <si>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</si>
  <si>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</si>
  <si>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</si>
  <si>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</si>
  <si>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</si>
  <si>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</si>
  <si>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</si>
  <si>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</si>
  <si>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</si>
  <si>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</si>
  <si>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</si>
  <si>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</si>
  <si>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</si>
  <si>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</si>
  <si>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</si>
  <si>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</si>
  <si>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</si>
  <si>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</si>
  <si>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</si>
  <si>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</si>
  <si>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</si>
  <si>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</si>
  <si>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</si>
  <si>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</si>
  <si>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</si>
  <si>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</si>
  <si>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</si>
  <si>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</si>
  <si>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</si>
  <si>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</si>
  <si>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</si>
  <si>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</si>
  <si>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</si>
  <si>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</si>
  <si>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</si>
  <si>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</si>
  <si>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</si>
  <si>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</si>
  <si>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</si>
  <si>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</si>
  <si>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</si>
  <si>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</si>
  <si>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</si>
  <si>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</si>
  <si>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</si>
  <si>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</si>
  <si>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</si>
  <si>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</si>
  <si>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</si>
  <si>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</si>
  <si>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</si>
  <si>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</si>
  <si>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</si>
  <si>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</si>
  <si>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</si>
  <si>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</si>
  <si>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</si>
  <si>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</si>
  <si>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</si>
  <si>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</si>
  <si>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</si>
  <si>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</si>
  <si>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</si>
  <si>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</si>
  <si>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</si>
  <si>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</si>
  <si>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</si>
  <si>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</si>
  <si>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</si>
  <si>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</si>
  <si>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</si>
  <si>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</si>
  <si>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</si>
  <si>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</si>
  <si>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</si>
  <si>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</si>
  <si>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</si>
  <si>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</si>
  <si>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</si>
  <si>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</si>
  <si>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</si>
  <si>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</si>
  <si>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</si>
  <si>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</si>
  <si>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</si>
  <si>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</si>
  <si>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</si>
  <si>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</si>
  <si>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</si>
  <si>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</si>
  <si>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</si>
  <si>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</si>
  <si>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</si>
  <si>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</si>
  <si>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</si>
  <si>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</si>
  <si>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</si>
  <si>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</si>
  <si>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</si>
  <si>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</si>
  <si>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</si>
  <si>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</si>
  <si>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</si>
  <si>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</si>
  <si>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</si>
  <si>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</si>
  <si>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</si>
  <si>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</si>
  <si>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</si>
  <si>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</si>
  <si>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</si>
  <si>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</si>
  <si>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</si>
  <si>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</si>
  <si>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</si>
  <si>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</si>
  <si>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</si>
  <si>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</si>
  <si>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</si>
  <si>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</si>
  <si>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</si>
  <si>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</si>
  <si>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</si>
  <si>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</si>
  <si>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</si>
  <si>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</si>
  <si>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</si>
  <si>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</si>
  <si>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</si>
  <si>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</si>
  <si>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</si>
  <si>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</si>
  <si>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</si>
  <si>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</si>
  <si>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</si>
  <si>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</si>
  <si>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</si>
  <si>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</si>
  <si>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</si>
  <si>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</si>
  <si>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</si>
  <si>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</si>
  <si>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</si>
  <si>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</si>
  <si>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</si>
  <si>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</si>
  <si>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</si>
  <si>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</si>
  <si>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</si>
  <si>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</si>
  <si>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</si>
  <si>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</si>
  <si>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</si>
  <si>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</si>
  <si>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</si>
  <si>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</si>
  <si>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</si>
  <si>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</si>
  <si>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</si>
  <si>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</si>
  <si>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</si>
  <si>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</si>
  <si>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</si>
  <si>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</si>
  <si>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</si>
  <si>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</si>
  <si>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</si>
  <si>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</si>
  <si>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</si>
  <si>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</si>
  <si>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</si>
  <si>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</si>
  <si>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</si>
  <si>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</si>
  <si>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</si>
  <si>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</si>
  <si>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</si>
  <si>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</si>
  <si>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</si>
  <si>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</si>
  <si>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</si>
  <si>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</si>
  <si>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</si>
  <si>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</si>
  <si>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</si>
  <si>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</si>
  <si>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</si>
  <si>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</si>
  <si>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</si>
  <si>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</si>
  <si>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</si>
  <si>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</si>
  <si>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</si>
  <si>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</si>
  <si>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</si>
  <si>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</si>
  <si>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</si>
  <si>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</si>
  <si>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</si>
  <si>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</si>
  <si>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</si>
  <si>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</si>
  <si>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</si>
  <si>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</si>
  <si>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</si>
  <si>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</si>
  <si>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</si>
  <si>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</si>
  <si>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</si>
  <si>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</si>
  <si>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</si>
  <si>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</si>
  <si>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</si>
  <si>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</si>
  <si>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</si>
  <si>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</si>
  <si>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</si>
  <si>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</si>
  <si>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</si>
  <si>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</si>
  <si>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</si>
  <si>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</si>
  <si>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</si>
  <si>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</si>
  <si>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</si>
  <si>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</si>
  <si>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</si>
  <si>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</si>
  <si>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</si>
  <si>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</si>
  <si>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</si>
  <si>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</si>
  <si>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</si>
  <si>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</si>
  <si>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</si>
  <si>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</si>
  <si>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</si>
  <si>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</si>
  <si>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</si>
  <si>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</si>
  <si>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</si>
  <si>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</si>
  <si>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</si>
  <si>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</si>
  <si>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</si>
  <si>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</si>
  <si>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</si>
  <si>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</si>
  <si>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</si>
  <si>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</si>
  <si>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</si>
  <si>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</si>
  <si>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</si>
  <si>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</si>
  <si>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</si>
  <si>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</si>
  <si>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</si>
  <si>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</si>
  <si>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</si>
  <si>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</si>
  <si>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</si>
  <si>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</si>
  <si>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</si>
  <si>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</si>
  <si>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</si>
  <si>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</si>
  <si>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</si>
  <si>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</si>
  <si>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</si>
  <si>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</si>
  <si>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</si>
  <si>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</si>
  <si>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</si>
  <si>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</si>
  <si>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</si>
  <si>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</si>
  <si>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</si>
  <si>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</si>
  <si>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</si>
  <si>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</si>
  <si>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</si>
  <si>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</si>
  <si>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</si>
  <si>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</si>
  <si>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</si>
  <si>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</si>
  <si>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</si>
  <si>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</si>
  <si>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</si>
  <si>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</si>
  <si>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</si>
  <si>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</si>
  <si>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</si>
  <si>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</si>
  <si>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</si>
  <si>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</si>
  <si>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</si>
  <si>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</si>
  <si>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</si>
  <si>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</si>
  <si>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</si>
  <si>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</si>
  <si>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</si>
  <si>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</si>
  <si>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</si>
  <si>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</si>
  <si>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</si>
  <si>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</si>
  <si>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</si>
  <si>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</si>
  <si>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</si>
  <si>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</si>
  <si>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</si>
  <si>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</si>
  <si>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</si>
  <si>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</si>
  <si>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</si>
  <si>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</si>
  <si>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</si>
  <si>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</si>
  <si>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</si>
  <si>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</si>
  <si>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</si>
  <si>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</si>
  <si>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</si>
  <si>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</si>
  <si>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</si>
  <si>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</si>
  <si>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</si>
  <si>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</si>
  <si>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</si>
  <si>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</si>
  <si>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</si>
  <si>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</si>
  <si>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</si>
  <si>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</si>
  <si>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</si>
  <si>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</si>
  <si>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</si>
  <si>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</si>
  <si>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</si>
  <si>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</si>
  <si>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</si>
  <si>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</si>
  <si>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</si>
  <si>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</si>
  <si>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</si>
  <si>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</si>
  <si>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</si>
  <si>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</si>
  <si>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</si>
  <si>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</si>
  <si>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</si>
  <si>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</si>
  <si>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</si>
  <si>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</si>
  <si>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</si>
  <si>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</si>
  <si>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</si>
  <si>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</si>
  <si>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</si>
  <si>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</si>
  <si>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</si>
  <si>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</si>
  <si>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</si>
  <si>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</si>
  <si>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</si>
  <si>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</si>
  <si>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</si>
  <si>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</si>
  <si>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</si>
  <si>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</si>
  <si>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</si>
  <si>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</si>
  <si>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</si>
  <si>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</si>
  <si>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</si>
  <si>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</si>
  <si>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</si>
  <si>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</si>
  <si>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</si>
  <si>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</si>
  <si>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</si>
  <si>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</si>
  <si>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</si>
  <si>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</si>
  <si>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</si>
  <si>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</si>
  <si>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</si>
  <si>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</si>
  <si>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</si>
  <si>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</si>
  <si>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</si>
  <si>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</si>
  <si>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</si>
  <si>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</si>
  <si>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</si>
  <si>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</si>
  <si>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</si>
  <si>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</si>
  <si>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</si>
  <si>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</si>
  <si>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</si>
  <si>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</si>
  <si>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</si>
  <si>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</si>
  <si>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</si>
  <si>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</si>
  <si>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</si>
  <si>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</si>
  <si>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</si>
  <si>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</si>
  <si>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</si>
  <si>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</si>
  <si>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</si>
  <si>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</si>
  <si>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</si>
  <si>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</si>
  <si>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</si>
  <si>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</si>
  <si>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</si>
  <si>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</si>
  <si>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</si>
  <si>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</si>
  <si>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</si>
  <si>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</si>
  <si>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</si>
  <si>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</si>
  <si>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</si>
  <si>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</si>
  <si>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</si>
  <si>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</si>
  <si>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</si>
  <si>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</si>
  <si>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</si>
  <si>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</si>
  <si>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</si>
  <si>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</si>
  <si>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</si>
  <si>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</si>
  <si>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</si>
  <si>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</si>
  <si>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</si>
  <si>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</si>
  <si>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</si>
  <si>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</si>
  <si>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</si>
  <si>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</si>
  <si>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</si>
  <si>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</si>
  <si>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</si>
  <si>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</si>
  <si>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</si>
  <si>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</si>
  <si>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</si>
  <si>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</si>
  <si>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</si>
  <si>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</si>
  <si>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</si>
  <si>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</si>
  <si>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</si>
  <si>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</si>
  <si>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</si>
  <si>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</si>
  <si>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</si>
  <si>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</si>
  <si>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</si>
  <si>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</si>
  <si>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</si>
  <si>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</si>
  <si>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</si>
  <si>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</si>
  <si>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</si>
  <si>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</si>
  <si>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</si>
  <si>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</si>
  <si>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</si>
  <si>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</si>
  <si>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</si>
  <si>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</si>
  <si>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</si>
  <si>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</si>
  <si>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</si>
  <si>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</si>
  <si>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</si>
  <si>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</si>
  <si>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</si>
  <si>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</si>
  <si>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</si>
  <si>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</si>
  <si>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</si>
  <si>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</si>
  <si>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</si>
  <si>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</si>
  <si>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</si>
  <si>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</si>
  <si>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</si>
  <si>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</si>
  <si>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</si>
  <si>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</si>
  <si>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</si>
  <si>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</si>
  <si>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</si>
  <si>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</si>
  <si>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</si>
  <si>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</si>
  <si>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</si>
  <si>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</si>
  <si>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</si>
  <si>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</si>
  <si>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</si>
  <si>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</si>
  <si>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</si>
  <si>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</si>
  <si>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</si>
  <si>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</si>
  <si>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</si>
  <si>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</si>
  <si>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</si>
  <si>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</si>
  <si>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</si>
  <si>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</si>
  <si>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</si>
  <si>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</si>
  <si>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</si>
  <si>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</si>
  <si>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</si>
  <si>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</si>
  <si>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</si>
  <si>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</si>
  <si>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</si>
  <si>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</si>
  <si>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</si>
  <si>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</si>
  <si>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</si>
  <si>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</si>
  <si>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</si>
  <si>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</si>
  <si>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</si>
  <si>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</si>
  <si>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</si>
  <si>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</si>
  <si>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</si>
  <si>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</si>
  <si>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</si>
  <si>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</si>
  <si>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</si>
  <si>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</si>
  <si>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</si>
  <si>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</si>
  <si>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</si>
  <si>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</si>
  <si>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</si>
  <si>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</si>
  <si>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</si>
  <si>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</si>
  <si>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</si>
  <si>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</si>
  <si>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</si>
  <si>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</si>
  <si>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</si>
  <si>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</si>
  <si>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</si>
  <si>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</si>
  <si>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</si>
  <si>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</si>
  <si>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</si>
  <si>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</si>
  <si>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</si>
  <si>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</si>
  <si>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</si>
  <si>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</si>
  <si>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</si>
  <si>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</si>
  <si>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</si>
  <si>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</si>
  <si>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</si>
  <si>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</si>
  <si>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</si>
  <si>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</si>
  <si>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</si>
  <si>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</si>
  <si>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</si>
  <si>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</si>
  <si>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</si>
  <si>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</si>
  <si>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</si>
  <si>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</si>
  <si>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</si>
  <si>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</si>
  <si>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</si>
  <si>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</si>
  <si>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</si>
  <si>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</si>
  <si>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</si>
  <si>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</si>
  <si>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</si>
  <si>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</si>
  <si>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</si>
  <si>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</si>
  <si>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</si>
  <si>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</si>
  <si>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</si>
  <si>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</si>
  <si>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</si>
  <si>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</si>
  <si>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</si>
  <si>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</si>
  <si>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</si>
  <si>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</si>
  <si>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</si>
  <si>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</si>
  <si>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</si>
  <si>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</si>
  <si>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</si>
  <si>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</si>
  <si>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</si>
  <si>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</si>
  <si>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</si>
  <si>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</si>
  <si>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</si>
  <si>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</si>
  <si>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</si>
  <si>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</si>
  <si>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</si>
  <si>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</si>
  <si>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</si>
  <si>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</si>
  <si>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</si>
  <si>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</si>
  <si>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</si>
  <si>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</si>
  <si>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</si>
  <si>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</si>
  <si>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</si>
  <si>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</si>
  <si>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</si>
  <si>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</si>
  <si>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</si>
  <si>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</si>
  <si>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</si>
  <si>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</si>
  <si>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</si>
  <si>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</si>
  <si>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</si>
  <si>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</si>
  <si>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</si>
  <si>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</si>
  <si>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</si>
  <si>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</si>
  <si>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</si>
  <si>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</si>
  <si>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</si>
  <si>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</si>
  <si>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</si>
  <si>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</si>
  <si>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</si>
  <si>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</si>
  <si>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</si>
  <si>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</si>
  <si>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</si>
  <si>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</si>
  <si>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</si>
  <si>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</si>
  <si>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</si>
  <si>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</si>
  <si>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</si>
  <si>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</si>
  <si>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</si>
  <si>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</si>
  <si>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</si>
  <si>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</si>
  <si>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</si>
  <si>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</si>
  <si>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</si>
  <si>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</si>
  <si>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</si>
  <si>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</si>
  <si>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</si>
  <si>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</si>
  <si>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</si>
  <si>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</si>
  <si>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</si>
  <si>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</si>
  <si>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</si>
  <si>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</si>
  <si>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</si>
  <si>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</si>
  <si>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</si>
  <si>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</si>
  <si>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</si>
  <si>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</si>
  <si>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</si>
  <si>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</si>
  <si>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</si>
  <si>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</si>
  <si>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</si>
  <si>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</si>
  <si>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</si>
  <si>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</si>
  <si>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</si>
  <si>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</si>
  <si>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</si>
  <si>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</si>
  <si>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</si>
  <si>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</si>
  <si>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</si>
  <si>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</si>
  <si>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</si>
  <si>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</si>
  <si>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</si>
  <si>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</si>
  <si>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</si>
  <si>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</si>
  <si>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</si>
  <si>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</si>
  <si>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</si>
  <si>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</si>
  <si>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</si>
  <si>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</si>
  <si>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</si>
  <si>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</si>
  <si>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</si>
  <si>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</si>
  <si>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</si>
  <si>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</si>
  <si>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</si>
  <si>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</si>
  <si>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</si>
  <si>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</si>
  <si>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</si>
  <si>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</si>
  <si>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</si>
  <si>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</si>
  <si>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</si>
  <si>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</si>
  <si>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</si>
  <si>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</si>
  <si>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</si>
  <si>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</si>
  <si>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</si>
  <si>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</si>
  <si>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</si>
  <si>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</si>
  <si>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</si>
  <si>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</si>
  <si>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</si>
  <si>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</si>
  <si>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</si>
  <si>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</si>
  <si>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</si>
  <si>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</si>
  <si>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</si>
  <si>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</si>
  <si>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</si>
  <si>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</si>
  <si>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</si>
  <si>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</si>
  <si>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</si>
  <si>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</si>
  <si>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</si>
  <si>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</si>
  <si>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</si>
  <si>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</si>
  <si>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</si>
  <si>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</si>
  <si>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</si>
  <si>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</si>
  <si>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</si>
  <si>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</si>
  <si>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</si>
  <si>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</si>
  <si>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</si>
  <si>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</si>
  <si>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</si>
  <si>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</si>
  <si>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</si>
  <si>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</si>
  <si>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</si>
  <si>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</si>
  <si>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</si>
  <si>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</si>
  <si>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</si>
  <si>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</si>
  <si>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</si>
  <si>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</si>
  <si>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</si>
  <si>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</si>
  <si>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</si>
  <si>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</si>
  <si>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</si>
  <si>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</si>
  <si>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</si>
  <si>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</si>
  <si>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</si>
  <si>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</si>
  <si>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</si>
  <si>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</si>
  <si>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</si>
  <si>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</si>
  <si>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</si>
  <si>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</si>
  <si>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</si>
  <si>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</si>
  <si>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</si>
  <si>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</si>
  <si>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</si>
  <si>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</si>
  <si>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</si>
  <si>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</si>
  <si>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</si>
  <si>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</si>
  <si>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</si>
  <si>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</si>
  <si>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</si>
  <si>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</si>
  <si>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</si>
  <si>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</si>
  <si>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</si>
  <si>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</si>
  <si>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</si>
  <si>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</si>
  <si>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</si>
  <si>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</si>
  <si>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</si>
  <si>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</si>
  <si>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</si>
  <si>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</si>
  <si>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</si>
  <si>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</si>
  <si>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</si>
  <si>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</si>
  <si>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</si>
  <si>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</si>
  <si>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</si>
  <si>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</si>
  <si>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</si>
  <si>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</si>
  <si>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</si>
  <si>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</si>
  <si>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</si>
  <si>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</si>
  <si>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</si>
  <si>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</si>
  <si>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</si>
  <si>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</si>
  <si>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</si>
  <si>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</si>
  <si>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</si>
  <si>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</si>
  <si>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</si>
  <si>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</si>
  <si>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</si>
  <si>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</si>
  <si>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</si>
  <si>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</si>
  <si>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</si>
  <si>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</si>
  <si>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</si>
  <si>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</si>
  <si>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</si>
  <si>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</si>
  <si>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</si>
  <si>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</si>
  <si>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</si>
  <si>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</si>
  <si>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</si>
  <si>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</si>
  <si>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</si>
  <si>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</si>
  <si>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</si>
  <si>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</si>
  <si>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</si>
  <si>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</si>
  <si>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</si>
  <si>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</si>
  <si>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</si>
  <si>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</si>
  <si>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</si>
  <si>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</si>
  <si>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</si>
  <si>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</si>
  <si>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</si>
  <si>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</si>
  <si>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</si>
  <si>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</si>
  <si>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</si>
  <si>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</si>
  <si>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</si>
  <si>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</si>
  <si>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</si>
  <si>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</si>
  <si>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</si>
  <si>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</si>
  <si>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</si>
  <si>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</si>
  <si>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</si>
  <si>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</si>
  <si>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</si>
  <si>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</si>
  <si>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</si>
  <si>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</si>
  <si>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</si>
  <si>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</si>
  <si>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</si>
  <si>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</si>
  <si>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</si>
  <si>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</si>
  <si>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</si>
  <si>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</si>
  <si>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</si>
  <si>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</si>
  <si>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</si>
  <si>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</si>
  <si>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</si>
  <si>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</si>
  <si>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</si>
  <si>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</si>
  <si>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</si>
  <si>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</si>
  <si>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</si>
  <si>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</si>
  <si>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</si>
  <si>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</si>
  <si>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</si>
  <si>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</si>
  <si>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</si>
  <si>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</si>
  <si>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</si>
  <si>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</si>
  <si>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</si>
  <si>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</si>
  <si>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</si>
  <si>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</si>
  <si>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</si>
  <si>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</si>
  <si>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</si>
  <si>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</si>
  <si>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</si>
  <si>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</si>
  <si>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</si>
  <si>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</si>
  <si>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</si>
  <si>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</si>
  <si>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</si>
  <si>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</si>
  <si>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</si>
  <si>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</si>
  <si>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</si>
  <si>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</si>
  <si>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</si>
  <si>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</si>
  <si>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</si>
  <si>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</si>
  <si>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</si>
  <si>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</si>
  <si>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</si>
  <si>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</si>
  <si>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</si>
  <si>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</si>
  <si>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</si>
  <si>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</si>
  <si>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</si>
  <si>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</si>
  <si>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</si>
  <si>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</si>
  <si>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</si>
  <si>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</si>
  <si>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</si>
  <si>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</si>
  <si>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</si>
  <si>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</si>
  <si>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</si>
  <si>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</si>
  <si>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</si>
  <si>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</si>
  <si>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</si>
  <si>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</si>
  <si>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</si>
  <si>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</si>
  <si>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</si>
  <si>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</si>
  <si>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</si>
  <si>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</si>
  <si>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</si>
  <si>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</si>
  <si>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</si>
  <si>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</si>
  <si>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</si>
  <si>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</si>
  <si>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</si>
  <si>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</si>
  <si>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</si>
  <si>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</si>
  <si>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</si>
  <si>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</si>
  <si>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</si>
  <si>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</si>
  <si>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</si>
  <si>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</si>
  <si>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</si>
  <si>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</si>
  <si>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</si>
  <si>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</si>
  <si>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</si>
  <si>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</si>
  <si>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</si>
  <si>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</si>
  <si>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</si>
  <si>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</si>
  <si>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</si>
  <si>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</si>
  <si>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</si>
  <si>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</si>
  <si>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</si>
  <si>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</si>
  <si>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</si>
  <si>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</si>
  <si>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</si>
  <si>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</si>
  <si>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</si>
  <si>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</si>
  <si>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</si>
  <si>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</si>
  <si>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</si>
  <si>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</si>
  <si>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</si>
  <si>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</si>
  <si>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</si>
  <si>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</si>
  <si>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</si>
  <si>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</si>
  <si>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</si>
  <si>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</si>
  <si>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</si>
  <si>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</si>
  <si>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</si>
  <si>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</si>
  <si>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</si>
  <si>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</si>
  <si>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</si>
  <si>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</si>
  <si>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</si>
  <si>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</si>
  <si>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</si>
  <si>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</si>
  <si>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</si>
  <si>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</si>
  <si>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</si>
  <si>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</si>
  <si>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</si>
  <si>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</si>
  <si>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</si>
  <si>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</si>
  <si>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</si>
  <si>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</si>
  <si>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</si>
  <si>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</si>
  <si>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</si>
  <si>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</si>
  <si>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</si>
  <si>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</si>
  <si>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</si>
  <si>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</si>
  <si>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</si>
  <si>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</si>
  <si>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</si>
  <si>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</si>
  <si>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</si>
  <si>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</si>
  <si>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</si>
  <si>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</si>
  <si>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</si>
  <si>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</si>
  <si>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</si>
  <si>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</si>
  <si>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</si>
  <si>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</si>
  <si>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</si>
  <si>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</si>
  <si>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</si>
  <si>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</si>
  <si>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</si>
  <si>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</si>
  <si>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</si>
  <si>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</si>
  <si>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</si>
  <si>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</si>
  <si>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</si>
  <si>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</si>
  <si>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</si>
  <si>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</si>
  <si>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</si>
  <si>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</si>
  <si>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</si>
  <si>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</si>
  <si>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</si>
  <si>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</si>
  <si>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</si>
  <si>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</si>
  <si>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</si>
  <si>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</si>
  <si>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</si>
  <si>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</si>
  <si>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</si>
  <si>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</si>
  <si>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</si>
  <si>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</si>
  <si>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</si>
  <si>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</si>
  <si>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</si>
  <si>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</si>
  <si>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</si>
  <si>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</si>
  <si>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</si>
  <si>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</si>
  <si>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</si>
  <si>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</si>
  <si>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</si>
  <si>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</si>
  <si>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</si>
  <si>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</si>
  <si>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</si>
  <si>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</si>
  <si>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</si>
  <si>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</si>
  <si>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</si>
  <si>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</si>
  <si>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</si>
  <si>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</si>
  <si>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</si>
  <si>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</si>
  <si>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</si>
  <si>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</si>
  <si>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</si>
  <si>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</si>
  <si>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</si>
  <si>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</si>
  <si>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</si>
  <si>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</si>
  <si>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</si>
  <si>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</si>
  <si>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</si>
  <si>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</si>
  <si>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</si>
  <si>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</si>
  <si>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</si>
  <si>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</si>
  <si>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</si>
  <si>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</si>
  <si>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</si>
  <si>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</si>
  <si>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</si>
  <si>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</si>
  <si>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</si>
  <si>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</si>
  <si>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</si>
  <si>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</si>
  <si>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</si>
  <si>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</si>
  <si>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</si>
  <si>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</si>
  <si>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</si>
  <si>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</si>
  <si>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</si>
  <si>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</si>
  <si>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</si>
  <si>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</si>
  <si>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</si>
  <si>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</si>
  <si>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</si>
  <si>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</si>
  <si>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</si>
  <si>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</si>
  <si>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</si>
  <si>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</si>
  <si>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</si>
  <si>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</si>
  <si>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</si>
  <si>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</si>
  <si>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</si>
  <si>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</si>
  <si>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</si>
  <si>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</si>
  <si>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</si>
  <si>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</si>
  <si>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</si>
  <si>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</si>
  <si>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</si>
  <si>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</si>
  <si>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</si>
  <si>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</si>
  <si>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</si>
  <si>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</si>
  <si>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</si>
  <si>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</si>
  <si>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</si>
  <si>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</si>
  <si>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</si>
  <si>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</si>
  <si>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</si>
  <si>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</si>
  <si>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</si>
  <si>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</si>
  <si>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</si>
  <si>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</si>
  <si>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</si>
  <si>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</si>
  <si>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</si>
  <si>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</si>
  <si>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</si>
  <si>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</si>
  <si>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</si>
  <si>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</si>
  <si>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</si>
  <si>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</si>
  <si>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</si>
  <si>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</si>
  <si>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</si>
  <si>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</si>
  <si>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</si>
  <si>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</si>
  <si>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</si>
  <si>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</si>
  <si>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</si>
  <si>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</si>
  <si>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</si>
  <si>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</si>
  <si>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</si>
  <si>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</si>
  <si>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</si>
  <si>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</si>
  <si>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</si>
  <si>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</si>
  <si>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</si>
  <si>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</si>
  <si>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</si>
  <si>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</si>
  <si>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</si>
  <si>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</si>
  <si>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</si>
  <si>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</si>
  <si>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</si>
  <si>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</si>
  <si>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</si>
  <si>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</si>
  <si>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</si>
  <si>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</si>
  <si>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</si>
  <si>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</si>
  <si>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</si>
  <si>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</si>
  <si>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</si>
  <si>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</si>
  <si>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</si>
  <si>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</si>
  <si>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</si>
  <si>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</si>
  <si>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</si>
  <si>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</si>
  <si>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</si>
  <si>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</si>
  <si>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</si>
  <si>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</si>
  <si>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</si>
  <si>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</si>
  <si>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</si>
  <si>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</si>
  <si>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</si>
  <si>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</si>
  <si>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</si>
  <si>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</si>
  <si>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</si>
  <si>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</si>
  <si>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</si>
  <si>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</si>
  <si>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</si>
  <si>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</si>
  <si>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</si>
  <si>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</si>
  <si>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</si>
  <si>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</si>
  <si>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</si>
  <si>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</si>
  <si>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</si>
  <si>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</si>
  <si>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</si>
  <si>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</si>
  <si>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</si>
  <si>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</si>
  <si>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</si>
  <si>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</si>
  <si>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</si>
  <si>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</si>
  <si>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</si>
  <si>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</si>
  <si>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</si>
  <si>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</si>
  <si>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</si>
  <si>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</si>
  <si>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</si>
  <si>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</si>
  <si>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</si>
  <si>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</si>
  <si>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</si>
  <si>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</si>
  <si>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</si>
  <si>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</si>
  <si>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</si>
  <si>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</si>
  <si>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</si>
  <si>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</si>
  <si>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</si>
  <si>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</si>
  <si>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</si>
  <si>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</si>
  <si>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</si>
  <si>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</si>
  <si>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</si>
  <si>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</si>
  <si>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</si>
  <si>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</si>
  <si>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</si>
  <si>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</si>
  <si>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</si>
  <si>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</si>
  <si>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</si>
  <si>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</si>
  <si>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</si>
  <si>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</si>
  <si>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</si>
  <si>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</si>
  <si>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</si>
  <si>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</si>
  <si>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</si>
  <si>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</si>
  <si>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</si>
  <si>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</si>
  <si>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</si>
  <si>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</si>
  <si>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</si>
  <si>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</si>
  <si>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</si>
  <si>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</si>
  <si>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</si>
  <si>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</si>
  <si>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</si>
  <si>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</si>
  <si>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</si>
  <si>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</si>
  <si>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</si>
  <si>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</si>
  <si>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</si>
  <si>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</si>
  <si>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</si>
  <si>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</si>
  <si>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</si>
  <si>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</si>
  <si>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</si>
  <si>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</si>
  <si>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</si>
  <si>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</si>
  <si>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</si>
  <si>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</si>
  <si>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</si>
  <si>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</si>
  <si>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</si>
  <si>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</si>
  <si>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</si>
  <si>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</si>
  <si>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</si>
  <si>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</si>
  <si>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</si>
  <si>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</si>
  <si>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</si>
  <si>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</si>
  <si>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</si>
  <si>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</si>
  <si>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</si>
  <si>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</si>
  <si>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</si>
  <si>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</si>
  <si>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</si>
  <si>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</si>
  <si>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</si>
  <si>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</si>
  <si>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</si>
  <si>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</si>
  <si>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</si>
  <si>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</si>
  <si>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</si>
  <si>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</si>
  <si>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</si>
  <si>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</si>
  <si>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</si>
  <si>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</si>
  <si>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</si>
  <si>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</si>
  <si>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</si>
  <si>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</si>
  <si>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</si>
  <si>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</si>
  <si>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</si>
  <si>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</si>
  <si>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</si>
  <si>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</si>
  <si>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</si>
  <si>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</si>
  <si>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</si>
  <si>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</si>
  <si>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</si>
  <si>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</si>
  <si>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</si>
  <si>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</si>
  <si>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</si>
  <si>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</si>
  <si>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</si>
  <si>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</si>
  <si>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</si>
  <si>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</si>
  <si>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</si>
  <si>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</si>
  <si>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</si>
  <si>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</si>
  <si>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</si>
  <si>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</si>
  <si>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</si>
  <si>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</si>
  <si>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</si>
  <si>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</si>
  <si>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</si>
  <si>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</si>
  <si>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</si>
  <si>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</si>
  <si>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</si>
  <si>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</si>
  <si>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</si>
  <si>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</si>
  <si>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</si>
  <si>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</si>
  <si>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</si>
  <si>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</si>
  <si>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</si>
  <si>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</si>
  <si>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</si>
  <si>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</si>
  <si>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</si>
  <si>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</si>
  <si>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</si>
  <si>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</si>
  <si>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</si>
  <si>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</si>
  <si>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</si>
  <si>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</si>
  <si>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</si>
  <si>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</si>
  <si>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</si>
  <si>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</si>
  <si>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</si>
  <si>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</si>
  <si>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</si>
  <si>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</si>
  <si>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</si>
  <si>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</si>
  <si>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</si>
  <si>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</si>
  <si>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</si>
  <si>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</si>
  <si>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</si>
  <si>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</si>
  <si>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</si>
  <si>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</si>
  <si>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</si>
  <si>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</si>
  <si>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</si>
  <si>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</si>
  <si>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</si>
  <si>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</si>
  <si>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</si>
  <si>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</si>
  <si>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</si>
  <si>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</si>
  <si>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</si>
  <si>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</si>
  <si>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</si>
  <si>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</si>
  <si>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</si>
  <si>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</si>
  <si>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</si>
  <si>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</si>
  <si>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</si>
  <si>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</si>
  <si>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</si>
  <si>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</si>
  <si>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</si>
  <si>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</si>
  <si>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</si>
  <si>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</si>
  <si>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</si>
  <si>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</si>
  <si>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</si>
  <si>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</si>
  <si>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</si>
  <si>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</si>
  <si>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</si>
  <si>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</si>
  <si>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</si>
  <si>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</si>
  <si>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</si>
  <si>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</si>
  <si>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</si>
  <si>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</si>
  <si>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</si>
  <si>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</si>
  <si>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</si>
  <si>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</si>
  <si>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</si>
  <si>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</si>
  <si>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</si>
  <si>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</si>
  <si>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</si>
  <si>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</si>
  <si>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</si>
  <si>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</si>
  <si>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</si>
  <si>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</si>
  <si>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</si>
  <si>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</si>
  <si>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</si>
  <si>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</si>
  <si>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</si>
  <si>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</si>
  <si>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</si>
  <si>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</si>
  <si>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</si>
  <si>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</si>
  <si>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</si>
  <si>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</si>
  <si>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</si>
  <si>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</si>
  <si>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</si>
  <si>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</si>
  <si>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</si>
  <si>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</si>
  <si>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</si>
  <si>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</si>
  <si>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</si>
  <si>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</si>
  <si>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</si>
  <si>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</si>
  <si>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</si>
  <si>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</si>
  <si>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</si>
  <si>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</si>
  <si>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</si>
  <si>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</si>
  <si>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</si>
  <si>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</si>
  <si>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</si>
  <si>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</si>
  <si>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</si>
  <si>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</si>
  <si>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</si>
  <si>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</si>
  <si>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</si>
  <si>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</si>
  <si>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</si>
  <si>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</si>
  <si>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</si>
  <si>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</si>
  <si>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</si>
  <si>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</si>
  <si>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</si>
  <si>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</si>
  <si>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</si>
  <si>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</si>
  <si>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</si>
  <si>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</si>
  <si>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</si>
  <si>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</si>
  <si>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</si>
  <si>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</si>
  <si>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</si>
  <si>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</si>
  <si>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</si>
  <si>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</si>
  <si>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</si>
  <si>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</si>
  <si>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</si>
  <si>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</si>
  <si>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</si>
  <si>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</si>
  <si>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</si>
  <si>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</si>
  <si>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</si>
  <si>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</si>
  <si>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</si>
  <si>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</si>
  <si>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</si>
  <si>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</si>
  <si>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</si>
  <si>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</si>
  <si>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</si>
  <si>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</si>
  <si>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</si>
  <si>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</si>
  <si>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</si>
  <si>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</si>
  <si>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</si>
  <si>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</si>
  <si>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</si>
  <si>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</si>
  <si>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</si>
  <si>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</si>
  <si>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</si>
  <si>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</si>
  <si>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</si>
  <si>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</si>
  <si>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</si>
  <si>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</si>
  <si>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</si>
  <si>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</si>
  <si>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</si>
  <si>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</si>
  <si>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</si>
  <si>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</si>
  <si>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</si>
  <si>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</si>
  <si>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</si>
  <si>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</si>
  <si>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</si>
  <si>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</si>
  <si>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</si>
  <si>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</si>
  <si>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</si>
  <si>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</si>
  <si>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</si>
  <si>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</si>
  <si>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</si>
  <si>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</si>
  <si>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</si>
  <si>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</si>
  <si>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</si>
  <si>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</si>
  <si>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</si>
  <si>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</si>
  <si>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</si>
  <si>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</si>
  <si>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</si>
  <si>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</si>
  <si>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</si>
  <si>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</si>
  <si>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</si>
  <si>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</si>
  <si>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</si>
  <si>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</si>
  <si>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</si>
  <si>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</si>
  <si>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</si>
  <si>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</si>
  <si>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</si>
  <si>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</si>
  <si>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</si>
  <si>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</si>
  <si>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</si>
  <si>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</si>
  <si>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</si>
  <si>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</si>
  <si>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</si>
  <si>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</si>
  <si>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</si>
  <si>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</si>
  <si>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</si>
  <si>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</si>
  <si>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</si>
  <si>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</si>
  <si>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</si>
  <si>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</si>
  <si>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</si>
  <si>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</si>
  <si>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</si>
  <si>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</si>
  <si>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</si>
  <si>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</si>
  <si>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</si>
  <si>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</si>
  <si>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</si>
  <si>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</si>
  <si>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</si>
  <si>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</si>
  <si>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</si>
  <si>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</si>
  <si>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</si>
  <si>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</si>
  <si>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</si>
  <si>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</si>
  <si>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</si>
  <si>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</si>
  <si>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</si>
  <si>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</si>
  <si>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</si>
  <si>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</si>
  <si>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</si>
  <si>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</si>
  <si>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</si>
  <si>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</si>
  <si>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</si>
  <si>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</si>
  <si>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</si>
  <si>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</si>
  <si>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</si>
  <si>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</si>
  <si>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</si>
  <si>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</si>
  <si>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</si>
  <si>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</si>
  <si>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</si>
  <si>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</si>
  <si>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</si>
  <si>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</si>
  <si>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</si>
  <si>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</si>
  <si>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</si>
  <si>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</si>
  <si>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</si>
  <si>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</si>
  <si>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</si>
  <si>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</si>
  <si>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</si>
  <si>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</si>
  <si>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</si>
  <si>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</si>
  <si>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</si>
  <si>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</si>
  <si>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</si>
  <si>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</si>
  <si>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</si>
  <si>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</si>
  <si>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</si>
  <si>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</si>
  <si>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</si>
  <si>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</si>
  <si>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</si>
  <si>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</si>
  <si>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</si>
  <si>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</si>
  <si>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</si>
  <si>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</si>
  <si>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</si>
  <si>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</si>
  <si>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</si>
  <si>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</si>
  <si>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</si>
  <si>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</si>
  <si>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</si>
  <si>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</si>
  <si>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</si>
  <si>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</si>
  <si>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</si>
  <si>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</si>
  <si>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</si>
  <si>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</si>
  <si>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</si>
  <si>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</si>
  <si>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</si>
  <si>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</si>
  <si>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</si>
  <si>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</si>
  <si>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</si>
  <si>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</si>
  <si>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</si>
  <si>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</si>
  <si>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</si>
  <si>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</si>
  <si>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</si>
  <si>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</si>
  <si>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</si>
  <si>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</si>
  <si>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</si>
  <si>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</si>
  <si>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</si>
  <si>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</si>
  <si>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</si>
  <si>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</si>
  <si>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</si>
  <si>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</si>
  <si>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</si>
  <si>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</si>
  <si>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</si>
  <si>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</si>
  <si>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</si>
  <si>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</si>
  <si>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</si>
  <si>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</si>
  <si>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</si>
  <si>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</si>
  <si>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</si>
  <si>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</si>
  <si>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</si>
  <si>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</si>
  <si>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</si>
  <si>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</si>
  <si>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</si>
  <si>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</si>
  <si>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</si>
  <si>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</si>
  <si>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</si>
  <si>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</si>
  <si>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</si>
  <si>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</si>
  <si>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</si>
  <si>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</si>
  <si>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</si>
  <si>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</si>
  <si>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</si>
  <si>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</si>
  <si>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</si>
  <si>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</si>
  <si>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</si>
  <si>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</si>
  <si>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</si>
  <si>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</si>
  <si>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</si>
  <si>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</si>
  <si>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</si>
  <si>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</si>
  <si>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</si>
  <si>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</si>
  <si>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</si>
  <si>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</si>
  <si>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</si>
  <si>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</si>
  <si>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</si>
  <si>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</si>
  <si>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</si>
  <si>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</si>
  <si>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</si>
  <si>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</si>
  <si>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</si>
  <si>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</si>
  <si>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</si>
  <si>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</si>
  <si>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</si>
  <si>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</si>
  <si>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</si>
  <si>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</si>
  <si>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</si>
  <si>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</si>
  <si>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</si>
  <si>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</si>
  <si>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</si>
  <si>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</si>
  <si>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</si>
  <si>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</si>
  <si>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</si>
  <si>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</si>
  <si>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</si>
  <si>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</si>
  <si>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</si>
  <si>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</si>
  <si>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</si>
  <si>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</si>
  <si>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</si>
  <si>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</si>
  <si>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</si>
  <si>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</si>
  <si>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</si>
  <si>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</si>
  <si>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</si>
  <si>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</si>
  <si>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</si>
  <si>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</si>
  <si>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</si>
  <si>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</si>
  <si>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</si>
  <si>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</si>
  <si>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</si>
  <si>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</si>
  <si>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</si>
  <si>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</si>
  <si>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</si>
  <si>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</si>
  <si>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</si>
  <si>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</si>
  <si>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</si>
  <si>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</si>
  <si>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</si>
  <si>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</si>
  <si>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</si>
  <si>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</si>
  <si>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</si>
  <si>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</si>
  <si>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</si>
  <si>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</si>
  <si>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</si>
  <si>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</si>
  <si>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</si>
  <si>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</si>
  <si>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</si>
  <si>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</si>
  <si>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</si>
  <si>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</si>
  <si>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</si>
  <si>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</si>
  <si>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</si>
  <si>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</si>
  <si>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</si>
  <si>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</si>
  <si>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</si>
  <si>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</si>
  <si>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</si>
  <si>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</si>
  <si>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</si>
  <si>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</si>
  <si>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</si>
  <si>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</si>
  <si>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</si>
  <si>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</si>
  <si>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</si>
  <si>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</si>
  <si>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</si>
  <si>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</si>
  <si>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</si>
  <si>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</si>
  <si>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</si>
  <si>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</si>
  <si>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</si>
  <si>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</si>
  <si>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</si>
  <si>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</si>
  <si>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</si>
  <si>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</si>
  <si>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</si>
  <si>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</si>
  <si>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</si>
  <si>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</si>
  <si>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</si>
  <si>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</si>
  <si>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</si>
  <si>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</si>
  <si>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</si>
  <si>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</si>
  <si>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</si>
  <si>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</si>
  <si>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</si>
  <si>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</si>
  <si>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</si>
  <si>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</si>
  <si>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</si>
  <si>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</si>
  <si>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</si>
  <si>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</si>
  <si>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</si>
  <si>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</si>
  <si>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</si>
  <si>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</si>
  <si>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</si>
  <si>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</si>
  <si>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</si>
  <si>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</si>
  <si>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</si>
  <si>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</si>
  <si>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</si>
  <si>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</si>
  <si>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</si>
  <si>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</si>
  <si>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</si>
  <si>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</si>
  <si>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</si>
  <si>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</si>
  <si>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</si>
  <si>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</si>
  <si>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</si>
  <si>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</si>
  <si>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</si>
  <si>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</si>
  <si>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</si>
  <si>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</si>
  <si>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</si>
  <si>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</si>
  <si>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</si>
  <si>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</si>
  <si>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</si>
  <si>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</si>
  <si>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</si>
  <si>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</si>
  <si>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</si>
  <si>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</si>
  <si>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</si>
  <si>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</si>
  <si>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</si>
  <si>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</si>
  <si>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</si>
  <si>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</si>
  <si>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</si>
  <si>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</si>
  <si>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</si>
  <si>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</si>
  <si>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</si>
  <si>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</si>
  <si>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</si>
  <si>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</si>
  <si>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</si>
  <si>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</si>
  <si>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</si>
  <si>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</si>
  <si>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</si>
  <si>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</si>
  <si>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</si>
  <si>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</si>
  <si>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</si>
  <si>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</si>
  <si>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</si>
  <si>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</si>
  <si>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</si>
  <si>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</si>
  <si>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</si>
  <si>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</si>
  <si>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</si>
  <si>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</si>
  <si>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</si>
  <si>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</si>
  <si>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</si>
  <si>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</si>
  <si>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</si>
  <si>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</si>
  <si>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</si>
  <si>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</si>
  <si>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</si>
  <si>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</si>
  <si>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</si>
  <si>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</si>
  <si>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</si>
  <si>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</si>
  <si>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</si>
  <si>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</si>
  <si>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</si>
  <si>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</si>
  <si>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</si>
  <si>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</si>
  <si>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</si>
  <si>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</si>
  <si>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</si>
  <si>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</si>
  <si>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</si>
  <si>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</si>
  <si>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</si>
  <si>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</si>
  <si>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</si>
  <si>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</si>
  <si>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</si>
  <si>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</si>
  <si>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</si>
  <si>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</si>
  <si>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</si>
  <si>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</si>
  <si>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</si>
  <si>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</si>
  <si>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</si>
  <si>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</si>
  <si>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</si>
  <si>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</si>
  <si>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</si>
  <si>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</si>
  <si>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</si>
  <si>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</si>
  <si>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</si>
  <si>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</si>
  <si>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</si>
  <si>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</si>
  <si>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</si>
  <si>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</si>
  <si>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</si>
  <si>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</si>
  <si>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</si>
  <si>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</si>
  <si>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</si>
  <si>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</si>
  <si>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</si>
  <si>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</si>
  <si>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</si>
  <si>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</si>
  <si>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</si>
  <si>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</si>
  <si>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</si>
  <si>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</si>
  <si>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</si>
  <si>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</si>
  <si>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</si>
  <si>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</si>
  <si>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</si>
  <si>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</si>
  <si>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</si>
  <si>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</si>
  <si>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</si>
  <si>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</si>
  <si>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</si>
  <si>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</si>
  <si>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</si>
  <si>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</si>
  <si>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</si>
  <si>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</si>
  <si>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</si>
  <si>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</si>
  <si>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</si>
  <si>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</si>
  <si>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</si>
  <si>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</si>
  <si>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</si>
  <si>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</si>
  <si>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</si>
  <si>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</si>
  <si>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</si>
  <si>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</si>
  <si>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</si>
  <si>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</si>
  <si>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</si>
  <si>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</si>
  <si>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</si>
  <si>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</si>
  <si>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</si>
  <si>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</si>
  <si>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</si>
  <si>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</si>
  <si>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</si>
  <si>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</si>
  <si>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</si>
  <si>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</si>
  <si>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</si>
  <si>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</si>
  <si>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</si>
  <si>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</si>
  <si>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</si>
  <si>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</si>
  <si>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</si>
  <si>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</si>
  <si>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</si>
  <si>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</si>
  <si>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</si>
  <si>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</si>
  <si>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</si>
  <si>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</si>
  <si>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</si>
  <si>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</si>
  <si>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</si>
  <si>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</si>
  <si>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</si>
  <si>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</si>
  <si>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</si>
  <si>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</si>
  <si>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</si>
  <si>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</si>
  <si>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</si>
  <si>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</si>
  <si>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</si>
  <si>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</si>
  <si>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</si>
  <si>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</si>
  <si>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</si>
  <si>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</si>
  <si>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</si>
  <si>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</si>
  <si>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</si>
  <si>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</si>
  <si>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</si>
  <si>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</si>
  <si>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</si>
  <si>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</si>
  <si>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</si>
  <si>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</si>
  <si>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</si>
  <si>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</si>
  <si>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</si>
  <si>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</si>
  <si>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</si>
  <si>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</si>
  <si>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</si>
  <si>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</si>
  <si>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</si>
  <si>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</si>
  <si>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</si>
  <si>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</si>
  <si>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</si>
  <si>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</si>
  <si>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</si>
  <si>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</si>
  <si>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</si>
  <si>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</si>
  <si>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</si>
  <si>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</si>
  <si>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</si>
  <si>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</si>
  <si>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</si>
  <si>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</si>
  <si>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</si>
  <si>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</si>
  <si>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</si>
  <si>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</si>
  <si>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</si>
  <si>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</si>
  <si>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</si>
  <si>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</si>
  <si>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</si>
  <si>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</si>
  <si>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</si>
  <si>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</si>
  <si>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</si>
  <si>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</si>
  <si>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</si>
  <si>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</si>
  <si>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</si>
  <si>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</si>
  <si>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</si>
  <si>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</si>
  <si>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</si>
  <si>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</si>
  <si>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</si>
  <si>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</si>
  <si>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</si>
  <si>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</si>
  <si>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</si>
  <si>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</si>
  <si>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</si>
  <si>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</si>
  <si>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</si>
  <si>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</si>
  <si>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</si>
  <si>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</si>
  <si>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</si>
  <si>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</si>
  <si>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</si>
  <si>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</si>
  <si>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</si>
  <si>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</si>
  <si>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</si>
  <si>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</si>
  <si>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</si>
  <si>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</si>
  <si>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</si>
  <si>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</si>
  <si>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</si>
  <si>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</si>
  <si>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</si>
  <si>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</si>
  <si>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</si>
  <si>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</si>
  <si>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</si>
  <si>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</si>
  <si>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</si>
  <si>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</si>
  <si>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</si>
  <si>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</si>
  <si>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</si>
  <si>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</si>
  <si>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</si>
  <si>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</si>
  <si>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</si>
  <si>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</si>
  <si>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</si>
  <si>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</si>
  <si>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</si>
  <si>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</si>
  <si>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</si>
  <si>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</si>
  <si>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</si>
  <si>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</si>
  <si>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</si>
  <si>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</si>
  <si>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</si>
  <si>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</si>
  <si>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</si>
  <si>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</si>
  <si>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</si>
  <si>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</si>
  <si>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</si>
  <si>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</si>
  <si>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</si>
  <si>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</si>
  <si>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</si>
  <si>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</si>
  <si>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</si>
  <si>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</si>
  <si>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</si>
  <si>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</si>
  <si>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</si>
  <si>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</si>
  <si>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</si>
  <si>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</si>
  <si>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</si>
  <si>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</si>
  <si>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</si>
  <si>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</si>
  <si>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</si>
  <si>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</si>
  <si>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</si>
  <si>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</si>
  <si>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</si>
  <si>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</si>
  <si>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</si>
  <si>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</si>
  <si>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</si>
  <si>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</si>
  <si>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</si>
  <si>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</si>
  <si>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</si>
  <si>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</si>
  <si>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</si>
  <si>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</si>
  <si>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</si>
  <si>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</si>
  <si>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</si>
  <si>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</si>
  <si>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</si>
  <si>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</si>
  <si>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</si>
  <si>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</si>
  <si>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</si>
  <si>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</si>
  <si>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</si>
  <si>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</si>
  <si>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</si>
  <si>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</si>
  <si>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</si>
  <si>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</si>
  <si>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</si>
  <si>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</si>
  <si>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</si>
  <si>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</si>
  <si>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</si>
  <si>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</si>
  <si>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</si>
  <si>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</si>
  <si>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</si>
  <si>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</si>
  <si>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</si>
  <si>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</si>
  <si>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</si>
  <si>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</si>
  <si>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</si>
  <si>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</si>
  <si>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</si>
  <si>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</si>
  <si>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</si>
  <si>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</si>
  <si>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</si>
  <si>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</si>
  <si>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</si>
  <si>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</si>
  <si>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</si>
  <si>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</si>
  <si>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</si>
  <si>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</si>
  <si>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</si>
  <si>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</si>
  <si>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</si>
  <si>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</si>
  <si>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</si>
  <si>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</si>
  <si>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</si>
  <si>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</si>
  <si>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</si>
  <si>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</si>
  <si>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</si>
  <si>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</si>
  <si>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</si>
  <si>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</si>
  <si>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</si>
  <si>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</si>
  <si>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</si>
  <si>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</si>
  <si>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</si>
  <si>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</si>
  <si>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</si>
  <si>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</si>
  <si>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</si>
  <si>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</si>
  <si>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</si>
  <si>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</si>
  <si>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</si>
  <si>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</si>
  <si>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</si>
  <si>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</si>
  <si>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</si>
  <si>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</si>
  <si>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</si>
  <si>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</si>
  <si>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</si>
  <si>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</si>
  <si>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</si>
  <si>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</si>
  <si>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</si>
  <si>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</si>
  <si>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</si>
  <si>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</si>
  <si>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</si>
  <si>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</si>
  <si>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</si>
  <si>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</si>
  <si>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</si>
  <si>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</si>
  <si>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</si>
  <si>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</si>
  <si>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</si>
  <si>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</si>
  <si>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</si>
  <si>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</si>
  <si>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</si>
  <si>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</si>
  <si>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</si>
  <si>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</si>
  <si>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</si>
  <si>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</si>
  <si>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</si>
  <si>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</si>
  <si>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</si>
  <si>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</si>
  <si>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</si>
  <si>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</si>
  <si>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</si>
  <si>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</si>
  <si>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</si>
  <si>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</si>
  <si>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</si>
  <si>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</si>
  <si>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</si>
  <si>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</si>
  <si>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</si>
  <si>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</si>
  <si>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</si>
  <si>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</si>
  <si>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</si>
  <si>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</si>
  <si>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</si>
  <si>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</si>
  <si>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</si>
  <si>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</si>
  <si>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</si>
  <si>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</si>
  <si>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</si>
  <si>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</si>
  <si>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</si>
  <si>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</si>
  <si>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</si>
  <si>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</si>
  <si>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</si>
  <si>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</si>
  <si>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</si>
  <si>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</si>
  <si>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</si>
  <si>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</si>
  <si>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</si>
  <si>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</si>
  <si>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</si>
  <si>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</si>
  <si>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</si>
  <si>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</si>
  <si>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</si>
  <si>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</si>
  <si>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</si>
  <si>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</si>
  <si>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</si>
  <si>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</si>
  <si>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</si>
  <si>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</si>
  <si>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</si>
  <si>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</si>
  <si>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</si>
  <si>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</si>
  <si>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</si>
  <si>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</si>
  <si>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</si>
  <si>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</si>
  <si>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</si>
  <si>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</si>
  <si>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</si>
  <si>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</si>
  <si>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</si>
  <si>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</si>
  <si>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</si>
  <si>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</si>
  <si>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</si>
  <si>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</si>
  <si>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</si>
  <si>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</si>
  <si>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</si>
  <si>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</si>
  <si>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</si>
  <si>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</si>
  <si>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</si>
  <si>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</si>
  <si>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</si>
  <si>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</si>
  <si>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</si>
  <si>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</si>
  <si>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</si>
  <si>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</si>
  <si>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</si>
  <si>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</si>
  <si>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</si>
  <si>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</si>
  <si>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</si>
  <si>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</si>
  <si>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</si>
  <si>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</si>
  <si>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</si>
  <si>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</si>
  <si>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</si>
  <si>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</si>
  <si>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</si>
  <si>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</si>
  <si>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</si>
  <si>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</si>
  <si>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</si>
  <si>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</si>
  <si>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</si>
  <si>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</si>
  <si>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</si>
  <si>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</si>
  <si>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</si>
  <si>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</si>
  <si>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</si>
  <si>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</si>
  <si>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</si>
  <si>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</si>
  <si>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</si>
  <si>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</si>
  <si>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</si>
  <si>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</si>
  <si>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</si>
  <si>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</si>
  <si>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</si>
  <si>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</si>
  <si>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</si>
  <si>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</si>
  <si>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</si>
  <si>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</si>
  <si>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</si>
  <si>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</si>
  <si>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</si>
  <si>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</si>
  <si>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</si>
  <si>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</si>
  <si>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</si>
  <si>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</si>
  <si>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</si>
  <si>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</si>
  <si>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</si>
  <si>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</si>
  <si>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</si>
  <si>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</si>
  <si>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</si>
  <si>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</si>
  <si>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</si>
  <si>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</si>
  <si>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</si>
  <si>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</si>
  <si>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</si>
  <si>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</si>
  <si>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</si>
  <si>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</si>
  <si>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</si>
  <si>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</si>
  <si>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</si>
  <si>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</si>
  <si>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</si>
  <si>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</si>
  <si>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</si>
  <si>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</si>
  <si>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</si>
  <si>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</si>
  <si>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</si>
  <si>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</si>
  <si>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</si>
  <si>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</si>
  <si>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</si>
  <si>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</si>
  <si>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</si>
  <si>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</si>
  <si>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</si>
  <si>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</si>
  <si>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</si>
  <si>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</si>
  <si>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</si>
  <si>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</si>
  <si>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</si>
  <si>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</si>
  <si>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</si>
  <si>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</si>
  <si>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</si>
  <si>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</si>
  <si>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</si>
  <si>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</si>
  <si>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</si>
  <si>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</si>
  <si>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</si>
  <si>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</si>
  <si>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</si>
  <si>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</si>
  <si>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</si>
  <si>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</si>
  <si>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</si>
  <si>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</si>
  <si>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</si>
  <si>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</si>
  <si>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</si>
  <si>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</si>
  <si>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</si>
  <si>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</si>
  <si>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</si>
  <si>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</si>
  <si>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</si>
  <si>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</si>
  <si>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</si>
  <si>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</si>
  <si>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</si>
  <si>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</si>
  <si>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</si>
  <si>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</si>
  <si>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</si>
  <si>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</si>
  <si>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</si>
  <si>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</si>
  <si>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</si>
  <si>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</si>
  <si>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</si>
  <si>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</si>
  <si>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</si>
  <si>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</si>
  <si>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</si>
  <si>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</si>
  <si>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</si>
  <si>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</si>
  <si>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</si>
  <si>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</si>
  <si>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</si>
  <si>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</si>
  <si>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</si>
  <si>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</si>
  <si>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</si>
  <si>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</si>
  <si>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</si>
  <si>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</si>
  <si>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</si>
  <si>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</si>
  <si>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</si>
  <si>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</si>
  <si>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</si>
  <si>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</si>
  <si>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</si>
  <si>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</si>
  <si>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</si>
  <si>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</si>
  <si>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</si>
  <si>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</si>
  <si>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</si>
  <si>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</si>
  <si>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</si>
  <si>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</si>
  <si>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</si>
  <si>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</si>
  <si>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</si>
  <si>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</si>
  <si>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</si>
  <si>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</si>
  <si>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</si>
  <si>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</si>
  <si>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</si>
  <si>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</si>
  <si>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</si>
  <si>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</si>
  <si>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</si>
  <si>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</si>
  <si>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</si>
  <si>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</si>
  <si>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</si>
  <si>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</si>
  <si>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</si>
  <si>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</si>
  <si>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</si>
  <si>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</si>
  <si>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</si>
  <si>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</si>
  <si>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</si>
  <si>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</si>
  <si>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</si>
  <si>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</si>
  <si>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</si>
  <si>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</si>
  <si>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</si>
  <si>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</si>
  <si>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</si>
  <si>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</si>
  <si>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</si>
  <si>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</si>
  <si>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</si>
  <si>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</si>
  <si>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</si>
  <si>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</si>
  <si>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</si>
  <si>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</si>
  <si>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</si>
  <si>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</si>
  <si>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</si>
  <si>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</si>
  <si>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</si>
  <si>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</si>
  <si>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</si>
  <si>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</si>
  <si>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</si>
  <si>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</si>
  <si>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</si>
  <si>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</si>
  <si>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</si>
  <si>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</si>
  <si>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</si>
  <si>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</si>
  <si>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</si>
  <si>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</si>
  <si>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</si>
  <si>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</si>
  <si>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</si>
  <si>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</si>
  <si>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</si>
  <si>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</si>
  <si>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</si>
  <si>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</si>
  <si>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</si>
  <si>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</si>
  <si>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</si>
  <si>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</si>
  <si>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</si>
  <si>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</si>
  <si>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</si>
  <si>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</si>
  <si>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</si>
  <si>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</si>
  <si>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</si>
  <si>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</si>
  <si>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</si>
  <si>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</si>
  <si>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</si>
  <si>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</si>
  <si>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</si>
  <si>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</si>
  <si>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</si>
  <si>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</si>
  <si>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</si>
  <si>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</si>
  <si>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</si>
  <si>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</si>
  <si>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</si>
  <si>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</si>
  <si>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</si>
  <si>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</si>
  <si>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</si>
  <si>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</si>
  <si>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</si>
  <si>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</si>
  <si>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</si>
  <si>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</si>
  <si>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</si>
  <si>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</si>
  <si>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</si>
  <si>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</si>
  <si>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</si>
  <si>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</si>
  <si>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</si>
  <si>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</si>
  <si>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</si>
  <si>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</si>
  <si>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</si>
  <si>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</si>
  <si>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</si>
  <si>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</si>
  <si>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</si>
  <si>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</si>
  <si>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</si>
  <si>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</si>
  <si>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</si>
  <si>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</si>
  <si>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</si>
  <si>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</si>
  <si>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</si>
  <si>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</si>
  <si>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</si>
  <si>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</si>
  <si>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</si>
  <si>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</si>
  <si>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</si>
  <si>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</si>
  <si>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</si>
  <si>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</si>
  <si>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</si>
  <si>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</si>
  <si>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</si>
  <si>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</si>
  <si>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</si>
  <si>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</si>
  <si>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</si>
  <si>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</si>
  <si>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</si>
  <si>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</si>
  <si>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</si>
  <si>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</si>
  <si>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</si>
  <si>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</si>
  <si>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</si>
  <si>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</si>
  <si>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</si>
  <si>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</si>
  <si>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</si>
  <si>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</si>
  <si>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</si>
  <si>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</si>
  <si>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</si>
  <si>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</si>
  <si>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</si>
  <si>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</si>
  <si>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</si>
  <si>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</si>
  <si>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</si>
  <si>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</si>
  <si>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</si>
  <si>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</si>
  <si>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</si>
  <si>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</si>
  <si>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</si>
  <si>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</si>
  <si>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</si>
  <si>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</si>
  <si>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</si>
  <si>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</si>
  <si>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</si>
  <si>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</si>
  <si>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</si>
  <si>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</si>
  <si>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</si>
  <si>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</si>
  <si>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</si>
  <si>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</si>
  <si>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</si>
  <si>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</si>
  <si>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</si>
  <si>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</si>
  <si>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</si>
  <si>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</si>
  <si>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</si>
  <si>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</si>
  <si>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</si>
  <si>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</si>
  <si>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</si>
  <si>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</si>
  <si>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</si>
  <si>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</si>
  <si>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</si>
  <si>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</si>
  <si>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</si>
  <si>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</si>
  <si>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</si>
  <si>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</si>
  <si>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</si>
  <si>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</si>
  <si>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</si>
  <si>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</si>
  <si>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</si>
  <si>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</si>
  <si>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</si>
  <si>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</si>
  <si>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</si>
  <si>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</si>
  <si>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</si>
  <si>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</si>
  <si>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</si>
  <si>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</si>
  <si>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</si>
  <si>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</si>
  <si>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</si>
  <si>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</si>
  <si>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</si>
  <si>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</si>
  <si>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</si>
  <si>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</si>
  <si>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</si>
  <si>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</si>
  <si>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</si>
  <si>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</si>
  <si>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</si>
  <si>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</si>
  <si>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</si>
  <si>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</si>
  <si>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</si>
  <si>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</si>
  <si>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</si>
  <si>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</si>
  <si>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</si>
  <si>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</si>
  <si>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</si>
  <si>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</si>
  <si>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</si>
  <si>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</si>
  <si>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</si>
  <si>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</si>
  <si>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</si>
  <si>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</si>
  <si>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</si>
  <si>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</si>
  <si>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</si>
  <si>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</si>
  <si>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</si>
  <si>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</si>
  <si>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</si>
  <si>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</si>
  <si>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</si>
  <si>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</si>
  <si>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</si>
  <si>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</si>
  <si>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</si>
  <si>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</si>
  <si>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</si>
  <si>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</si>
  <si>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</si>
  <si>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</si>
  <si>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</si>
  <si>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</si>
  <si>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</si>
  <si>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</si>
  <si>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</si>
  <si>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</si>
  <si>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</si>
  <si>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</si>
  <si>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</si>
  <si>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</si>
  <si>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</si>
  <si>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</si>
  <si>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</si>
  <si>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</si>
  <si>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</si>
  <si>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</si>
  <si>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</si>
  <si>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</si>
  <si>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</si>
  <si>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</si>
  <si>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</si>
  <si>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</si>
  <si>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</si>
  <si>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</si>
  <si>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</si>
  <si>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</si>
  <si>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</si>
  <si>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</si>
  <si>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</si>
  <si>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</si>
  <si>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</si>
  <si>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</si>
  <si>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</si>
  <si>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</si>
  <si>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</si>
  <si>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</si>
  <si>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</si>
  <si>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</si>
  <si>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</si>
  <si>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</si>
  <si>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</si>
  <si>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</si>
  <si>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</si>
  <si>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</si>
  <si>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</si>
  <si>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</si>
  <si>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</si>
  <si>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</si>
  <si>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</si>
  <si>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</si>
  <si>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</si>
  <si>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</si>
  <si>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</si>
  <si>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</si>
  <si>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</si>
  <si>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</si>
  <si>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</si>
  <si>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</si>
  <si>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</si>
  <si>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</si>
  <si>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</si>
  <si>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</si>
  <si>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</si>
  <si>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</si>
  <si>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</si>
  <si>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</si>
  <si>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</si>
  <si>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</si>
  <si>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</si>
  <si>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</si>
  <si>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</si>
  <si>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</si>
  <si>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</si>
  <si>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</si>
  <si>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</si>
  <si>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</si>
  <si>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</si>
  <si>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</si>
  <si>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</si>
  <si>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</si>
  <si>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</si>
  <si>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</si>
  <si>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</si>
  <si>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</si>
  <si>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</si>
  <si>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</si>
  <si>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</si>
  <si>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</si>
  <si>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</si>
  <si>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</si>
  <si>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</si>
  <si>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</si>
  <si>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</si>
  <si>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</si>
  <si>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</si>
  <si>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</si>
  <si>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</si>
  <si>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</si>
  <si>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</si>
  <si>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</si>
  <si>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</si>
  <si>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</si>
  <si>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</si>
  <si>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</si>
  <si>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</si>
  <si>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</si>
  <si>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</si>
  <si>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</si>
  <si>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</si>
  <si>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</si>
  <si>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</si>
  <si>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</si>
  <si>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</si>
  <si>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</si>
  <si>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</si>
  <si>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</si>
  <si>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</si>
  <si>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</si>
  <si>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</si>
  <si>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</si>
  <si>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</si>
  <si>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</si>
  <si>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</si>
  <si>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</si>
  <si>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</si>
  <si>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</si>
  <si>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</si>
  <si>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</si>
  <si>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</si>
  <si>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</si>
  <si>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</si>
  <si>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</si>
  <si>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</si>
  <si>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</si>
  <si>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</si>
  <si>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</si>
  <si>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</si>
  <si>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</si>
  <si>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</si>
  <si>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</si>
  <si>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</si>
  <si>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</si>
  <si>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</si>
  <si>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</si>
  <si>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</si>
  <si>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</si>
  <si>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</si>
  <si>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</si>
  <si>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</si>
  <si>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</si>
  <si>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</si>
  <si>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</si>
  <si>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</si>
  <si>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</si>
  <si>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</si>
  <si>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</si>
  <si>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</si>
  <si>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</si>
  <si>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</si>
  <si>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</si>
  <si>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</si>
  <si>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</si>
  <si>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</si>
  <si>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</si>
  <si>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</si>
  <si>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</si>
  <si>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</si>
  <si>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</si>
  <si>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</si>
  <si>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</si>
  <si>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</si>
  <si>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</si>
  <si>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</si>
  <si>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</si>
  <si>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</si>
  <si>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</si>
  <si>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</si>
  <si>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</si>
  <si>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</si>
  <si>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</si>
  <si>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</si>
  <si>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</si>
  <si>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</si>
  <si>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</si>
  <si>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</si>
  <si>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</si>
  <si>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</si>
  <si>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</si>
  <si>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</si>
  <si>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</si>
  <si>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</si>
  <si>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</si>
  <si>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</si>
  <si>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</si>
  <si>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</si>
  <si>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</si>
  <si>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</si>
  <si>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</si>
  <si>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</si>
  <si>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</si>
  <si>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</si>
  <si>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</si>
  <si>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</si>
  <si>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</si>
  <si>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</si>
  <si>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</si>
  <si>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</si>
  <si>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</si>
  <si>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</si>
  <si>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</si>
  <si>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</si>
  <si>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</si>
  <si>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</si>
  <si>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</si>
  <si>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</si>
  <si>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</si>
  <si>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</si>
  <si>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</si>
  <si>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</si>
  <si>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</si>
  <si>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</si>
  <si>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</si>
  <si>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</si>
  <si>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</si>
  <si>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</si>
  <si>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</si>
  <si>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</si>
  <si>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</si>
  <si>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</si>
  <si>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</si>
  <si>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</si>
  <si>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</si>
  <si>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</si>
  <si>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</si>
  <si>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</si>
  <si>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</si>
  <si>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</si>
  <si>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</si>
  <si>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</si>
  <si>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</si>
  <si>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</si>
  <si>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</si>
  <si>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</si>
  <si>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</si>
  <si>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</si>
  <si>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</si>
  <si>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</si>
  <si>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</si>
  <si>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</si>
  <si>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</si>
  <si>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</si>
  <si>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</si>
  <si>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</si>
  <si>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</si>
  <si>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</si>
  <si>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</si>
  <si>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</si>
  <si>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</si>
  <si>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</si>
  <si>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</si>
  <si>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</si>
  <si>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</si>
  <si>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</si>
  <si>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</si>
  <si>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</si>
  <si>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</si>
  <si>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</si>
  <si>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</si>
  <si>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</si>
  <si>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</si>
  <si>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</si>
  <si>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</si>
  <si>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</si>
  <si>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</si>
  <si>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</si>
  <si>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</si>
  <si>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</si>
  <si>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</si>
  <si>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</si>
  <si>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</si>
  <si>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</si>
  <si>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</si>
  <si>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</si>
  <si>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</si>
  <si>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</si>
  <si>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</si>
  <si>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</si>
  <si>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</si>
  <si>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</si>
  <si>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</si>
  <si>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</si>
  <si>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</si>
  <si>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</si>
  <si>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</si>
  <si>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</si>
  <si>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</si>
  <si>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</si>
  <si>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</si>
  <si>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</si>
  <si>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</si>
  <si>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</si>
  <si>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</si>
  <si>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</si>
  <si>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</si>
  <si>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</si>
  <si>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</si>
  <si>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</si>
  <si>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</si>
  <si>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</si>
  <si>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</si>
  <si>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</si>
  <si>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</si>
  <si>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</si>
  <si>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</si>
  <si>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</si>
  <si>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</si>
  <si>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</si>
  <si>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</si>
  <si>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</si>
  <si>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</si>
  <si>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</si>
  <si>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</si>
  <si>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</si>
  <si>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</si>
  <si>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</si>
  <si>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</si>
  <si>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</si>
  <si>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</si>
  <si>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</si>
  <si>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</si>
  <si>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</si>
  <si>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</si>
  <si>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</si>
  <si>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</si>
  <si>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</si>
  <si>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</si>
  <si>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</si>
  <si>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</si>
  <si>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</si>
  <si>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</si>
  <si>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</si>
  <si>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</si>
  <si>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</si>
  <si>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</si>
  <si>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</si>
  <si>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</si>
  <si>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</si>
  <si>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</si>
  <si>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</si>
  <si>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</si>
  <si>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</si>
  <si>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</si>
  <si>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</si>
  <si>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</si>
  <si>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</si>
  <si>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</si>
  <si>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</si>
  <si>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</si>
  <si>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</si>
  <si>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</si>
  <si>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</si>
  <si>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</si>
  <si>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</si>
  <si>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</si>
  <si>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</si>
  <si>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</si>
  <si>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</si>
  <si>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</si>
  <si>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</si>
  <si>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</si>
  <si>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</si>
  <si>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</si>
  <si>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</si>
  <si>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</si>
  <si>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</si>
  <si>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</si>
  <si>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</si>
  <si>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</si>
  <si>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</si>
  <si>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</si>
  <si>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</si>
  <si>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</si>
  <si>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</si>
  <si>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</si>
  <si>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</si>
  <si>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</si>
  <si>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</si>
  <si>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</si>
  <si>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</si>
  <si>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</si>
  <si>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</si>
  <si>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</si>
  <si>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</si>
  <si>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</si>
  <si>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</si>
  <si>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</si>
  <si>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</si>
  <si>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</si>
  <si>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</si>
  <si>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</si>
  <si>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</si>
  <si>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</si>
  <si>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</si>
  <si>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</si>
  <si>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</si>
  <si>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</si>
  <si>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</si>
  <si>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</si>
  <si>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</si>
  <si>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</si>
  <si>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</si>
  <si>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</si>
  <si>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</si>
  <si>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</si>
  <si>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</si>
  <si>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</si>
  <si>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</si>
  <si>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</si>
  <si>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</si>
  <si>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</si>
  <si>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</si>
  <si>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</si>
  <si>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</si>
  <si>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</si>
  <si>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</si>
  <si>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</si>
  <si>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</si>
  <si>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</si>
  <si>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</si>
  <si>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</si>
  <si>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</si>
  <si>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</si>
  <si>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</si>
  <si>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</si>
  <si>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</si>
  <si>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</si>
  <si>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</si>
  <si>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</si>
  <si>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</si>
  <si>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</si>
  <si>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</si>
  <si>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</si>
  <si>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</si>
  <si>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</si>
  <si>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</si>
  <si>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</si>
  <si>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</si>
  <si>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</si>
  <si>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</si>
  <si>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</si>
  <si>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</si>
  <si>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</si>
  <si>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</si>
  <si>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</si>
  <si>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</si>
  <si>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</si>
  <si>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</si>
  <si>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</si>
  <si>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</si>
  <si>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</si>
  <si>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</si>
  <si>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</si>
  <si>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</si>
  <si>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</si>
  <si>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</si>
  <si>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</si>
  <si>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</si>
  <si>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</si>
  <si>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</si>
  <si>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</si>
  <si>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</si>
  <si>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</si>
  <si>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</si>
  <si>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</si>
  <si>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</si>
  <si>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</si>
  <si>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</si>
  <si>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</si>
  <si>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</si>
  <si>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</si>
  <si>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</si>
  <si>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</si>
  <si>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</si>
  <si>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</si>
  <si>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</si>
  <si>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</si>
  <si>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</si>
  <si>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</si>
  <si>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</si>
  <si>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</si>
  <si>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</si>
  <si>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</si>
  <si>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</si>
  <si>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</si>
  <si>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</si>
  <si>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</si>
  <si>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</si>
  <si>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</si>
  <si>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</si>
  <si>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</si>
  <si>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</si>
  <si>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</si>
  <si>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</si>
  <si>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</si>
  <si>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</si>
  <si>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</si>
  <si>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</si>
  <si>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</si>
  <si>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</si>
  <si>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</si>
  <si>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</si>
  <si>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</si>
  <si>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</si>
  <si>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</si>
  <si>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</si>
  <si>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</si>
  <si>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</si>
  <si>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</si>
  <si>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</si>
  <si>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</si>
  <si>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</si>
  <si>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</si>
  <si>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</si>
  <si>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</si>
  <si>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</si>
  <si>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</si>
  <si>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</si>
  <si>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</si>
  <si>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</si>
  <si>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</si>
  <si>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</si>
  <si>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</si>
  <si>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</si>
  <si>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</si>
  <si>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</si>
  <si>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</si>
  <si>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</si>
  <si>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</si>
  <si>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</si>
  <si>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</si>
  <si>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</si>
  <si>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</si>
  <si>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</si>
  <si>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</si>
  <si>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</si>
  <si>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</si>
  <si>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</si>
  <si>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</si>
  <si>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</si>
  <si>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</si>
  <si>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</si>
  <si>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</si>
  <si>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</si>
  <si>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</si>
  <si>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</si>
  <si>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</si>
  <si>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</si>
  <si>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</si>
  <si>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</si>
  <si>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</si>
  <si>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</si>
  <si>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</si>
  <si>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</si>
  <si>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</si>
  <si>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</si>
  <si>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</si>
  <si>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</si>
  <si>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</si>
  <si>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</si>
  <si>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</si>
  <si>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</si>
  <si>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</si>
  <si>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</si>
  <si>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</si>
  <si>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</si>
  <si>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</si>
  <si>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</si>
  <si>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</si>
  <si>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</si>
  <si>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</si>
  <si>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</si>
  <si>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</si>
  <si>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</si>
  <si>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</si>
  <si>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</si>
  <si>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</si>
  <si>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</si>
  <si>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</si>
  <si>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</si>
  <si>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</si>
  <si>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</si>
  <si>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</si>
  <si>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</si>
  <si>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</si>
  <si>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</si>
  <si>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</si>
  <si>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</si>
  <si>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</si>
  <si>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</si>
  <si>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</si>
  <si>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</si>
  <si>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</si>
  <si>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</si>
  <si>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</si>
  <si>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</si>
  <si>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</si>
  <si>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</si>
  <si>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</si>
  <si>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</si>
  <si>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</si>
  <si>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</si>
  <si>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</si>
  <si>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</si>
  <si>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</si>
  <si>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</si>
  <si>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</si>
  <si>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</si>
  <si>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</si>
  <si>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</si>
  <si>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</si>
  <si>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</si>
  <si>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</si>
  <si>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</si>
  <si>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</si>
  <si>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</si>
  <si>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</si>
  <si>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</si>
  <si>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</si>
  <si>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</si>
  <si>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</si>
  <si>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</si>
  <si>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</si>
  <si>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</si>
  <si>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</si>
  <si>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</si>
  <si>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</si>
  <si>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</si>
  <si>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</si>
  <si>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</si>
  <si>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</si>
  <si>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</si>
  <si>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</si>
  <si>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</si>
  <si>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</si>
  <si>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</si>
  <si>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</si>
  <si>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</si>
  <si>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</si>
  <si>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</si>
  <si>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</si>
  <si>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</si>
  <si>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</si>
  <si>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</si>
  <si>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</si>
  <si>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</si>
  <si>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</si>
  <si>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</si>
  <si>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</si>
  <si>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</si>
  <si>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</si>
  <si>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</si>
  <si>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</si>
  <si>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</si>
  <si>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</si>
  <si>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</si>
  <si>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</si>
  <si>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</si>
  <si>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</si>
  <si>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</si>
  <si>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</si>
  <si>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</si>
  <si>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</si>
  <si>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</si>
  <si>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</si>
  <si>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</si>
  <si>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</si>
  <si>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</si>
  <si>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</si>
  <si>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</si>
  <si>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</si>
  <si>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</si>
  <si>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</si>
  <si>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</si>
  <si>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</si>
  <si>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</si>
  <si>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</si>
  <si>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</si>
  <si>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</si>
  <si>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</si>
  <si>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</si>
  <si>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</si>
  <si>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</si>
  <si>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</si>
  <si>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</si>
  <si>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</si>
  <si>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</si>
  <si>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</si>
  <si>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</si>
  <si>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</si>
  <si>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</si>
  <si>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</si>
  <si>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</si>
  <si>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</si>
  <si>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</si>
  <si>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</si>
  <si>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</si>
  <si>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</si>
  <si>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</si>
  <si>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</si>
  <si>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</si>
  <si>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</si>
  <si>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</si>
  <si>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</si>
  <si>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</si>
  <si>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</si>
  <si>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</si>
  <si>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</si>
  <si>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</si>
  <si>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</si>
  <si>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</si>
  <si>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</si>
  <si>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</si>
  <si>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</si>
  <si>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</si>
  <si>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</si>
  <si>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</si>
  <si>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</si>
  <si>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</si>
  <si>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</si>
  <si>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</si>
  <si>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</si>
  <si>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</si>
  <si>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</si>
  <si>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</si>
  <si>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</si>
  <si>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</si>
  <si>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</si>
  <si>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</si>
  <si>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</si>
  <si>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</si>
  <si>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</si>
  <si>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</si>
  <si>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</si>
  <si>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</si>
  <si>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</si>
  <si>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</si>
  <si>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</si>
  <si>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</si>
  <si>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</si>
  <si>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</si>
  <si>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</si>
  <si>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</si>
  <si>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</si>
  <si>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</si>
  <si>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</si>
  <si>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</si>
  <si>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</si>
  <si>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</si>
  <si>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</si>
  <si>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</si>
  <si>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</si>
  <si>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</si>
  <si>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</si>
  <si>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</si>
  <si>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</si>
  <si>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</si>
  <si>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</si>
  <si>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</si>
  <si>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</si>
  <si>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</si>
  <si>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</si>
  <si>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</si>
  <si>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</si>
  <si>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</si>
  <si>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</si>
  <si>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</si>
  <si>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</si>
  <si>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</si>
  <si>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</si>
  <si>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</si>
  <si>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</si>
  <si>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</si>
  <si>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</si>
  <si>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</si>
  <si>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</si>
  <si>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</si>
  <si>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</si>
  <si>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</si>
  <si>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</si>
  <si>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</si>
  <si>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</si>
  <si>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</si>
  <si>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</si>
  <si>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</si>
  <si>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</si>
  <si>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</si>
  <si>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</si>
  <si>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</si>
  <si>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</si>
  <si>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</si>
  <si>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</si>
  <si>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</si>
  <si>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</si>
  <si>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</si>
  <si>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</si>
  <si>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</si>
  <si>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</si>
  <si>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</si>
  <si>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</si>
  <si>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</si>
  <si>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</si>
  <si>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</si>
  <si>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</si>
  <si>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</si>
  <si>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</si>
  <si>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</si>
  <si>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</si>
  <si>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</si>
  <si>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</si>
  <si>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</si>
  <si>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</si>
  <si>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</si>
  <si>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</si>
  <si>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</si>
  <si>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</si>
  <si>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</si>
  <si>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</si>
  <si>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</si>
  <si>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</si>
  <si>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</si>
  <si>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</si>
  <si>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</si>
  <si>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</si>
  <si>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</si>
  <si>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</si>
  <si>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</si>
  <si>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</si>
  <si>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</si>
  <si>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</si>
  <si>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</si>
  <si>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</si>
  <si>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</si>
  <si>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</si>
  <si>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</si>
  <si>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</si>
  <si>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</si>
  <si>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</si>
  <si>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</si>
  <si>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</si>
  <si>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</si>
  <si>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</si>
  <si>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</si>
  <si>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</si>
  <si>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</si>
  <si>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</si>
  <si>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</si>
  <si>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</si>
  <si>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</si>
  <si>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</si>
  <si>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</si>
  <si>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</si>
  <si>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</si>
  <si>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</si>
  <si>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</si>
  <si>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</si>
  <si>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</si>
  <si>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</si>
  <si>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</si>
  <si>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</si>
  <si>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</si>
  <si>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</si>
  <si>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</si>
  <si>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</si>
  <si>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</si>
  <si>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</si>
  <si>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</si>
  <si>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</si>
  <si>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</si>
  <si>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</si>
  <si>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</si>
  <si>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</si>
  <si>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</si>
  <si>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</si>
  <si>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</si>
  <si>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</si>
  <si>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</si>
  <si>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</si>
  <si>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</si>
  <si>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</si>
  <si>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</si>
  <si>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</si>
  <si>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</si>
  <si>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</si>
  <si>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</si>
  <si>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</si>
  <si>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</si>
  <si>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</si>
  <si>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</si>
  <si>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</si>
  <si>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</si>
  <si>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</si>
  <si>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</si>
  <si>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</si>
  <si>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</si>
  <si>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</si>
  <si>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</si>
  <si>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</si>
  <si>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</si>
  <si>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</si>
  <si>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</si>
  <si>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</si>
  <si>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</si>
  <si>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</si>
  <si>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</si>
  <si>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</si>
  <si>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</si>
  <si>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</si>
  <si>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</si>
  <si>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</si>
  <si>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</si>
  <si>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</si>
  <si>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</si>
  <si>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</si>
  <si>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</si>
  <si>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</si>
  <si>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</si>
  <si>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</si>
  <si>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</si>
  <si>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</si>
  <si>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</si>
  <si>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</si>
  <si>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</si>
  <si>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</si>
  <si>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</si>
  <si>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</si>
  <si>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</si>
  <si>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</si>
  <si>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</si>
  <si>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</si>
  <si>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</si>
  <si>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</si>
  <si>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</si>
  <si>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</si>
  <si>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</si>
  <si>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</si>
  <si>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</si>
  <si>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</si>
  <si>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</si>
  <si>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</si>
  <si>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</si>
  <si>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</si>
  <si>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</si>
  <si>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</si>
  <si>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</si>
  <si>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</si>
  <si>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</si>
  <si>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</si>
  <si>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</si>
  <si>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</si>
  <si>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</si>
  <si>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</si>
  <si>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</si>
  <si>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</si>
  <si>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</si>
  <si>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</si>
  <si>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</si>
  <si>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</si>
  <si>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</si>
  <si>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</si>
  <si>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</si>
  <si>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</si>
  <si>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</si>
  <si>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</si>
  <si>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</si>
  <si>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</si>
  <si>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</si>
  <si>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</si>
  <si>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</si>
  <si>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</si>
  <si>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</si>
  <si>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</si>
  <si>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</si>
  <si>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</si>
  <si>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</si>
  <si>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</si>
  <si>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</si>
  <si>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</si>
  <si>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</si>
  <si>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</si>
  <si>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</si>
  <si>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</si>
  <si>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</si>
  <si>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</si>
  <si>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</si>
  <si>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</si>
  <si>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</si>
  <si>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</si>
  <si>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</si>
  <si>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</si>
  <si>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</si>
  <si>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</si>
  <si>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</si>
  <si>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</si>
  <si>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</si>
  <si>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</si>
  <si>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</si>
  <si>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</si>
  <si>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</si>
  <si>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</si>
  <si>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</si>
  <si>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</si>
  <si>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</si>
  <si>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</si>
  <si>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</si>
  <si>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</si>
  <si>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</si>
  <si>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</si>
  <si>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</si>
  <si>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</si>
  <si>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</si>
  <si>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</si>
  <si>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</si>
  <si>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</si>
  <si>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</si>
  <si>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</si>
  <si>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</si>
  <si>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</si>
  <si>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</si>
  <si>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</si>
  <si>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</si>
  <si>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</si>
  <si>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</si>
  <si>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</si>
  <si>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</si>
  <si>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</si>
  <si>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</si>
  <si>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</si>
  <si>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</si>
  <si>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</si>
  <si>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</si>
  <si>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</si>
  <si>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</si>
  <si>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</si>
  <si>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</si>
  <si>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</si>
  <si>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</si>
  <si>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</si>
  <si>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</si>
  <si>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</si>
  <si>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</si>
  <si>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</si>
  <si>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</si>
  <si>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</si>
  <si>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</si>
  <si>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</si>
  <si>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</si>
  <si>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</si>
  <si>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</si>
  <si>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</si>
  <si>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</si>
  <si>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</si>
  <si>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</si>
  <si>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</si>
  <si>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</si>
  <si>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</si>
  <si>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</si>
  <si>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</si>
  <si>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</si>
  <si>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</si>
  <si>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</si>
  <si>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</si>
  <si>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</si>
  <si>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</si>
  <si>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</si>
  <si>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</si>
  <si>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</si>
  <si>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</si>
  <si>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</si>
  <si>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</si>
  <si>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</si>
  <si>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</si>
  <si>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</si>
  <si>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</si>
  <si>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</si>
  <si>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</si>
  <si>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</si>
  <si>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</si>
  <si>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</si>
  <si>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</si>
  <si>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</si>
  <si>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</si>
  <si>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</si>
  <si>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</si>
  <si>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</si>
  <si>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</si>
  <si>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</si>
  <si>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</si>
  <si>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</si>
  <si>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</si>
  <si>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</si>
  <si>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</si>
  <si>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</si>
  <si>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</si>
  <si>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</si>
  <si>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</si>
  <si>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</si>
  <si>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</si>
  <si>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</si>
  <si>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</si>
  <si>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</si>
  <si>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</si>
  <si>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</si>
  <si>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</si>
  <si>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</si>
  <si>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</si>
  <si>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</si>
  <si>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</si>
  <si>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</si>
  <si>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</si>
  <si>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</si>
  <si>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</si>
  <si>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</si>
  <si>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</si>
  <si>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</si>
  <si>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</si>
  <si>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</si>
  <si>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</si>
  <si>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</si>
  <si>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</si>
  <si>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</si>
  <si>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</si>
  <si>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</si>
  <si>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</si>
  <si>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</si>
  <si>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</si>
  <si>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</si>
  <si>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</si>
  <si>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</si>
  <si>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</si>
  <si>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</si>
  <si>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</si>
  <si>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</si>
  <si>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</si>
  <si>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</si>
  <si>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</si>
  <si>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</si>
  <si>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</si>
  <si>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</si>
  <si>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</si>
  <si>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</si>
  <si>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</si>
  <si>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</si>
  <si>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</si>
  <si>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</si>
  <si>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</si>
  <si>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</si>
  <si>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</si>
  <si>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</si>
  <si>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</si>
  <si>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</si>
  <si>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</si>
  <si>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</si>
  <si>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</si>
  <si>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</si>
  <si>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</si>
  <si>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</si>
  <si>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</si>
  <si>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</si>
  <si>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</si>
  <si>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</si>
  <si>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</si>
  <si>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</si>
  <si>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</si>
  <si>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</si>
  <si>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</si>
  <si>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</si>
  <si>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</si>
  <si>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</si>
  <si>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</si>
  <si>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</si>
  <si>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</si>
  <si>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</si>
  <si>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</si>
  <si>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</si>
  <si>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</si>
  <si>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</si>
  <si>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</si>
  <si>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</si>
  <si>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</si>
  <si>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</si>
  <si>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</si>
  <si>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</si>
  <si>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</si>
  <si>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</si>
  <si>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</si>
  <si>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</si>
  <si>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</si>
  <si>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</si>
  <si>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</si>
  <si>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</si>
  <si>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</si>
  <si>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</si>
  <si>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</si>
  <si>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</si>
  <si>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</si>
  <si>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</si>
  <si>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</si>
  <si>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</si>
  <si>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</si>
  <si>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</si>
  <si>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</si>
  <si>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</si>
  <si>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</si>
  <si>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</si>
  <si>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</si>
  <si>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</si>
  <si>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</si>
  <si>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</si>
  <si>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</si>
  <si>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</si>
  <si>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</si>
  <si>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</si>
  <si>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</si>
  <si>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</si>
  <si>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</si>
  <si>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</si>
  <si>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</si>
  <si>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</si>
  <si>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</si>
  <si>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</si>
  <si>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</si>
  <si>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</si>
  <si>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</si>
  <si>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</si>
  <si>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</si>
  <si>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</si>
  <si>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</si>
  <si>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</si>
  <si>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</si>
  <si>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</si>
  <si>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</si>
  <si>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</si>
  <si>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</si>
  <si>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</si>
  <si>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</si>
  <si>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</si>
  <si>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</si>
  <si>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</si>
  <si>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</si>
  <si>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</si>
  <si>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</si>
  <si>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</si>
  <si>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</si>
  <si>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</si>
  <si>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</si>
  <si>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</si>
  <si>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</si>
  <si>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</si>
  <si>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</si>
  <si>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</si>
  <si>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</si>
  <si>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</si>
  <si>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</si>
  <si>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</si>
  <si>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</si>
  <si>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</si>
  <si>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</si>
  <si>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</si>
  <si>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</si>
  <si>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</si>
  <si>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</si>
  <si>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</si>
  <si>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</si>
  <si>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</si>
  <si>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</si>
  <si>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</si>
  <si>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</si>
  <si>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</si>
  <si>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</si>
  <si>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</si>
  <si>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</si>
  <si>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</si>
  <si>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</si>
  <si>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</si>
  <si>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</si>
  <si>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</si>
  <si>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</si>
  <si>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</si>
  <si>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</si>
  <si>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</si>
  <si>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</si>
  <si>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</si>
  <si>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</si>
  <si>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</si>
  <si>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</si>
  <si>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</si>
  <si>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</si>
  <si>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</si>
  <si>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</si>
  <si>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</si>
  <si>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</si>
  <si>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</si>
  <si>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</si>
  <si>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</si>
  <si>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</si>
  <si>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</si>
  <si>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</si>
  <si>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</si>
  <si>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</si>
  <si>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</si>
  <si>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</si>
  <si>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</si>
  <si>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</si>
  <si>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</si>
  <si>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</si>
  <si>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</si>
  <si>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</si>
  <si>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</si>
  <si>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</si>
  <si>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</si>
  <si>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</si>
  <si>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</si>
  <si>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</si>
  <si>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</si>
  <si>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</si>
  <si>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</si>
  <si>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</si>
  <si>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</si>
  <si>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</si>
  <si>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</si>
  <si>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</si>
  <si>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</si>
  <si>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</si>
  <si>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</si>
  <si>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</si>
  <si>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</si>
  <si>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</si>
  <si>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</si>
  <si>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</si>
  <si>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</si>
  <si>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</si>
  <si>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</si>
  <si>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</si>
  <si>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</si>
  <si>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</si>
  <si>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</si>
  <si>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</si>
  <si>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</si>
  <si>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</si>
  <si>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</si>
  <si>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</si>
  <si>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</si>
  <si>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</si>
  <si>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</si>
  <si>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</si>
  <si>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</si>
  <si>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</si>
  <si>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</si>
  <si>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</si>
  <si>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</si>
  <si>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</si>
  <si>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</si>
  <si>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</si>
  <si>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</si>
  <si>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</si>
  <si>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</si>
  <si>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</si>
  <si>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</si>
  <si>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</si>
  <si>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</si>
  <si>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</si>
  <si>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</si>
  <si>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</si>
  <si>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</si>
  <si>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</si>
  <si>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</si>
  <si>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</si>
  <si>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</si>
  <si>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</si>
  <si>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</si>
  <si>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</si>
  <si>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</si>
  <si>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</si>
  <si>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</si>
  <si>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</si>
  <si>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</si>
  <si>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</si>
  <si>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</si>
  <si>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</si>
  <si>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</si>
  <si>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</si>
  <si>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</si>
  <si>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</si>
  <si>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</si>
  <si>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</si>
  <si>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</si>
  <si>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</si>
  <si>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</si>
  <si>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</si>
  <si>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</si>
  <si>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</si>
  <si>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</si>
  <si>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</si>
  <si>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</si>
  <si>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</si>
  <si>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</si>
  <si>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</si>
  <si>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</si>
  <si>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</si>
  <si>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</si>
  <si>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</si>
  <si>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</si>
  <si>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</si>
  <si>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</si>
  <si>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</si>
  <si>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</si>
  <si>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</si>
  <si>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</si>
  <si>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</si>
  <si>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</si>
  <si>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</si>
  <si>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</si>
  <si>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</si>
  <si>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</si>
  <si>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</si>
  <si>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</si>
  <si>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</si>
  <si>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</si>
  <si>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</si>
  <si>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</si>
  <si>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</si>
  <si>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</si>
  <si>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</si>
  <si>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</si>
  <si>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</si>
  <si>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</si>
  <si>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</si>
  <si>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</si>
  <si>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</si>
  <si>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</si>
  <si>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</si>
  <si>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</si>
  <si>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</si>
  <si>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</si>
  <si>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</si>
  <si>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</si>
  <si>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</si>
  <si>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</si>
  <si>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</si>
  <si>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</si>
  <si>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</si>
  <si>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</si>
  <si>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</si>
  <si>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</si>
  <si>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</si>
  <si>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</si>
  <si>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</si>
  <si>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</si>
  <si>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</si>
  <si>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</si>
  <si>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</si>
  <si>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</si>
  <si>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</si>
  <si>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</si>
  <si>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</si>
  <si>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</si>
  <si>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</si>
  <si>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</si>
  <si>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</si>
  <si>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</si>
  <si>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</si>
  <si>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</si>
  <si>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</si>
  <si>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</si>
  <si>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</si>
  <si>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</si>
  <si>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</si>
  <si>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</si>
  <si>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</si>
  <si>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</si>
  <si>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</si>
  <si>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</si>
  <si>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</si>
  <si>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</si>
  <si>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</si>
  <si>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</si>
  <si>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</si>
  <si>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</si>
  <si>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</si>
  <si>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</si>
  <si>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</si>
  <si>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</si>
  <si>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</si>
  <si>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</si>
  <si>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</si>
  <si>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</si>
  <si>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</si>
  <si>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</si>
  <si>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</si>
  <si>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</si>
  <si>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</si>
  <si>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</si>
  <si>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</si>
  <si>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</si>
  <si>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</si>
  <si>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</si>
  <si>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</si>
  <si>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</si>
  <si>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</si>
  <si>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</si>
  <si>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</si>
  <si>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</si>
  <si>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</si>
  <si>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</si>
  <si>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</si>
  <si>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</si>
  <si>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</si>
  <si>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</si>
  <si>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</si>
  <si>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</si>
  <si>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</si>
  <si>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</si>
  <si>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</si>
  <si>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</si>
  <si>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</si>
  <si>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</si>
  <si>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</si>
  <si>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</si>
  <si>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</si>
  <si>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</si>
  <si>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</si>
  <si>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</si>
  <si>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</si>
  <si>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</si>
  <si>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</si>
  <si>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</si>
  <si>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</si>
  <si>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</si>
  <si>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</si>
  <si>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</si>
  <si>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</si>
  <si>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</si>
  <si>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</si>
  <si>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</si>
  <si>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</si>
  <si>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</si>
  <si>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</si>
  <si>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</si>
  <si>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</si>
  <si>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</si>
  <si>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</si>
  <si>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</si>
  <si>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</si>
  <si>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</si>
  <si>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</si>
  <si>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</si>
  <si>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</si>
  <si>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</si>
  <si>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</si>
  <si>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</si>
  <si>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</si>
  <si>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</si>
  <si>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</si>
  <si>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</si>
  <si>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</si>
  <si>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</si>
  <si>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</si>
  <si>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</si>
  <si>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</si>
  <si>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</si>
  <si>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</si>
  <si>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</si>
  <si>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</si>
  <si>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</si>
  <si>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</si>
  <si>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</si>
  <si>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</si>
  <si>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</si>
  <si>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</si>
  <si>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</si>
  <si>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</si>
  <si>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</si>
  <si>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</si>
  <si>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</si>
  <si>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</si>
  <si>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</si>
  <si>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</si>
  <si>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</si>
  <si>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</si>
  <si>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</si>
  <si>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</si>
  <si>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</si>
  <si>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</si>
  <si>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</si>
  <si>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</si>
  <si>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</si>
  <si>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</si>
  <si>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</si>
  <si>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</si>
  <si>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</si>
  <si>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</si>
  <si>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</si>
  <si>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</si>
  <si>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</si>
  <si>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</si>
  <si>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</si>
  <si>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</si>
  <si>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</si>
  <si>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</si>
  <si>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</si>
  <si>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</si>
  <si>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</si>
  <si>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</si>
  <si>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</si>
  <si>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</si>
  <si>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</si>
  <si>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</si>
  <si>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</si>
  <si>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</si>
  <si>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</si>
  <si>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</si>
  <si>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</si>
  <si>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</si>
  <si>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</si>
  <si>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</si>
  <si>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</si>
  <si>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</si>
  <si>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</si>
  <si>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</si>
  <si>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</si>
  <si>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</si>
  <si>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</si>
  <si>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</si>
  <si>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</si>
  <si>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</si>
  <si>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</si>
  <si>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</si>
  <si>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</si>
  <si>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</si>
  <si>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</si>
  <si>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</si>
  <si>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</si>
  <si>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</si>
  <si>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</si>
  <si>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</si>
  <si>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</si>
  <si>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</si>
  <si>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</si>
  <si>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</si>
  <si>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</si>
  <si>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</si>
  <si>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</si>
  <si>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</si>
  <si>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</si>
  <si>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</si>
  <si>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</si>
  <si>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</si>
  <si>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</si>
  <si>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</si>
  <si>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</si>
  <si>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</si>
  <si>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</si>
  <si>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</si>
  <si>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</si>
  <si>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</si>
  <si>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</si>
  <si>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</si>
  <si>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</si>
  <si>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</si>
  <si>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</si>
  <si>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</si>
  <si>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</si>
  <si>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</si>
  <si>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</si>
  <si>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</si>
  <si>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</si>
  <si>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</si>
  <si>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</si>
  <si>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</si>
  <si>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</si>
  <si>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</si>
  <si>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</si>
  <si>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</si>
  <si>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</si>
  <si>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</si>
  <si>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</si>
  <si>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</si>
  <si>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</si>
  <si>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</si>
  <si>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</si>
  <si>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</si>
  <si>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</si>
  <si>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</si>
  <si>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</si>
  <si>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</si>
  <si>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</si>
  <si>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</si>
  <si>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</si>
  <si>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</si>
  <si>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</si>
  <si>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</si>
  <si>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</si>
  <si>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</si>
  <si>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</si>
  <si>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</si>
  <si>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</si>
  <si>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</si>
  <si>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</si>
  <si>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</si>
  <si>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</si>
  <si>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</si>
  <si>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</si>
  <si>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</si>
  <si>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</si>
  <si>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</si>
  <si>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</si>
  <si>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</si>
  <si>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</si>
  <si>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</si>
  <si>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</si>
  <si>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</si>
  <si>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</si>
  <si>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</si>
  <si>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</si>
  <si>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</si>
  <si>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</si>
  <si>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</si>
  <si>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</si>
  <si>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</si>
  <si>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</si>
  <si>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</si>
  <si>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</si>
  <si>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</si>
  <si>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</si>
  <si>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</si>
  <si>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</si>
  <si>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</si>
  <si>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</si>
  <si>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</si>
  <si>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</si>
  <si>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</si>
  <si>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</si>
  <si>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</si>
  <si>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</si>
  <si>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</si>
  <si>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</si>
  <si>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</si>
  <si>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</si>
  <si>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</si>
  <si>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</si>
  <si>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</si>
  <si>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</si>
  <si>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</si>
  <si>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</si>
  <si>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</si>
  <si>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</si>
  <si>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</si>
  <si>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</si>
  <si>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</si>
  <si>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</si>
  <si>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</si>
  <si>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</si>
  <si>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</si>
  <si>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</si>
  <si>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</si>
  <si>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</si>
  <si>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</si>
  <si>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</si>
  <si>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</si>
  <si>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</si>
  <si>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</si>
  <si>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</si>
  <si>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</si>
  <si>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</si>
  <si>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</si>
  <si>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</si>
  <si>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</si>
  <si>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</si>
  <si>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</si>
  <si>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</si>
  <si>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</si>
  <si>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</si>
  <si>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</si>
  <si>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</si>
  <si>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</si>
  <si>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</si>
  <si>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</si>
  <si>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</si>
  <si>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</si>
  <si>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</si>
  <si>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</si>
  <si>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</si>
  <si>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</si>
  <si>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</si>
  <si>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</si>
  <si>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</si>
  <si>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</si>
  <si>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</si>
  <si>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</si>
  <si>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</si>
  <si>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</si>
  <si>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</si>
  <si>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</si>
  <si>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</si>
  <si>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</si>
  <si>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</si>
  <si>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</si>
  <si>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</si>
  <si>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</si>
  <si>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</si>
  <si>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</si>
  <si>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</si>
  <si>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</si>
  <si>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</si>
  <si>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</si>
  <si>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</si>
  <si>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</si>
  <si>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</si>
  <si>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</si>
  <si>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</si>
  <si>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</si>
  <si>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</si>
  <si>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</si>
  <si>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</si>
  <si>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</si>
  <si>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</si>
  <si>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</si>
  <si>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</si>
  <si>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</si>
  <si>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</si>
  <si>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</si>
  <si>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</si>
  <si>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</si>
  <si>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</si>
  <si>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</si>
  <si>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</si>
  <si>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</si>
  <si>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</si>
  <si>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</si>
  <si>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</si>
  <si>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</si>
  <si>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</si>
  <si>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</si>
  <si>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</si>
  <si>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</si>
  <si>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</si>
  <si>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</si>
  <si>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</si>
  <si>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</si>
  <si>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</si>
  <si>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</si>
  <si>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</si>
  <si>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</si>
  <si>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</si>
  <si>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</si>
  <si>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</si>
  <si>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</si>
  <si>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</si>
  <si>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</si>
  <si>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</si>
  <si>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</si>
  <si>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</si>
  <si>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</si>
  <si>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</si>
  <si>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</si>
  <si>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</si>
  <si>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</si>
  <si>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</si>
  <si>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</si>
  <si>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</si>
  <si>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</si>
  <si>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</si>
  <si>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</si>
  <si>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</si>
  <si>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</si>
  <si>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</si>
  <si>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</si>
  <si>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</si>
  <si>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</si>
  <si>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</si>
  <si>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</si>
  <si>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</si>
  <si>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</si>
  <si>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</si>
  <si>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</si>
  <si>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</si>
  <si>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</si>
  <si>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</si>
  <si>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</si>
  <si>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</si>
  <si>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</si>
  <si>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</si>
  <si>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</si>
  <si>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</si>
  <si>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</si>
  <si>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</si>
  <si>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</si>
  <si>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</si>
  <si>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</si>
  <si>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</si>
  <si>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</si>
  <si>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</si>
  <si>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</si>
  <si>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</si>
  <si>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</si>
  <si>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</si>
  <si>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</si>
  <si>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</si>
  <si>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</si>
  <si>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</si>
  <si>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</si>
  <si>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</si>
  <si>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</si>
  <si>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</si>
  <si>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</si>
  <si>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</si>
  <si>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</si>
  <si>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</si>
  <si>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</si>
  <si>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</si>
  <si>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</si>
  <si>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</si>
  <si>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</si>
  <si>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</si>
  <si>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</si>
  <si>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</si>
  <si>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</si>
  <si>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</si>
  <si>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</si>
  <si>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</si>
  <si>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</si>
  <si>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</si>
  <si>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</si>
  <si>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</si>
  <si>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</si>
  <si>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</si>
  <si>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</si>
  <si>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</si>
  <si>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</si>
  <si>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</si>
  <si>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</si>
  <si>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</si>
  <si>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</si>
  <si>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</si>
  <si>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</si>
  <si>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</si>
  <si>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</si>
  <si>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</si>
  <si>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</si>
  <si>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</si>
  <si>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</si>
  <si>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</si>
  <si>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</si>
  <si>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</si>
  <si>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</si>
  <si>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</si>
  <si>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</si>
  <si>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</si>
  <si>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</si>
  <si>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</si>
  <si>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</si>
  <si>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</si>
  <si>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</si>
  <si>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</si>
  <si>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</si>
  <si>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</si>
  <si>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</si>
  <si>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</si>
  <si>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</si>
  <si>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</si>
  <si>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</si>
  <si>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</si>
  <si>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</si>
  <si>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</si>
  <si>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</si>
  <si>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</si>
  <si>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</si>
  <si>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</si>
  <si>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</si>
  <si>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</si>
  <si>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</si>
  <si>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</si>
  <si>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</si>
  <si>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</si>
  <si>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</si>
  <si>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</si>
  <si>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</si>
  <si>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</si>
  <si>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</si>
  <si>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</si>
  <si>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</si>
  <si>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</si>
  <si>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</si>
  <si>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</si>
  <si>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</si>
  <si>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</si>
  <si>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</si>
  <si>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</si>
  <si>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</si>
  <si>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</si>
  <si>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</si>
  <si>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</si>
  <si>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</si>
  <si>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</si>
  <si>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</si>
  <si>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</si>
  <si>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</si>
  <si>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</si>
  <si>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</si>
  <si>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</si>
  <si>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</si>
  <si>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</si>
  <si>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</si>
  <si>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</si>
  <si>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</si>
  <si>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</si>
  <si>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</si>
  <si>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</si>
  <si>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</si>
  <si>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</si>
  <si>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</si>
  <si>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</si>
  <si>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</si>
  <si>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</si>
  <si>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</si>
  <si>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</si>
  <si>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</si>
  <si>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</si>
  <si>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</si>
  <si>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</si>
  <si>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</si>
  <si>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</si>
  <si>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</si>
  <si>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</si>
  <si>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</si>
  <si>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</si>
  <si>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</si>
  <si>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</si>
  <si>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</si>
  <si>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</si>
  <si>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</si>
  <si>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</si>
  <si>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</si>
  <si>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</si>
  <si>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</si>
  <si>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</si>
  <si>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</si>
  <si>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</si>
  <si>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</si>
  <si>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</si>
  <si>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</si>
  <si>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</si>
  <si>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</si>
  <si>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</si>
  <si>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</si>
  <si>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</si>
  <si>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</si>
  <si>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</si>
  <si>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</si>
  <si>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</si>
  <si>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</si>
  <si>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</si>
  <si>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</si>
  <si>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</si>
  <si>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</si>
  <si>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</si>
  <si>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</si>
  <si>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</si>
  <si>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</si>
  <si>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</si>
  <si>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</si>
  <si>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</si>
  <si>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</si>
  <si>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</si>
  <si>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</si>
  <si>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</si>
  <si>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</si>
  <si>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</si>
  <si>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</si>
  <si>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</si>
  <si>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</si>
  <si>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</si>
  <si>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</si>
  <si>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</si>
  <si>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</si>
  <si>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</si>
  <si>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</si>
  <si>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</si>
  <si>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</si>
  <si>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</si>
  <si>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</si>
  <si>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</si>
  <si>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</si>
  <si>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</si>
  <si>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</si>
  <si>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</si>
  <si>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</si>
  <si>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</si>
  <si>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</si>
  <si>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</si>
  <si>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</si>
  <si>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</si>
  <si>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</si>
  <si>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</si>
  <si>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</si>
  <si>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</si>
  <si>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</si>
  <si>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</si>
  <si>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</si>
  <si>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</si>
  <si>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</si>
  <si>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</si>
  <si>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</si>
  <si>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</si>
  <si>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</si>
  <si>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</si>
  <si>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</si>
  <si>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</si>
  <si>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</si>
  <si>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</si>
  <si>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</si>
  <si>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</si>
  <si>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</si>
  <si>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</si>
  <si>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</si>
  <si>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</si>
  <si>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</si>
  <si>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</si>
  <si>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</si>
  <si>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</si>
  <si>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</si>
  <si>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</si>
  <si>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</si>
  <si>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</si>
  <si>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</si>
  <si>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</si>
  <si>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</si>
  <si>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</si>
  <si>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</si>
  <si>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</si>
  <si>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</si>
  <si>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</si>
  <si>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</si>
  <si>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</si>
  <si>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</si>
  <si>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</si>
  <si>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</si>
  <si>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</si>
  <si>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</si>
  <si>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</si>
  <si>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</si>
  <si>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</si>
  <si>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</si>
  <si>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</si>
  <si>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</si>
  <si>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</si>
  <si>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</si>
  <si>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</si>
  <si>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</si>
  <si>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</si>
  <si>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</si>
  <si>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</si>
  <si>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</si>
  <si>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</si>
  <si>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</si>
  <si>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</si>
  <si>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</si>
  <si>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</si>
  <si>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</si>
  <si>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</si>
  <si>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</si>
  <si>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</si>
  <si>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</si>
  <si>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</si>
  <si>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</si>
  <si>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</si>
  <si>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</si>
  <si>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</si>
  <si>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</si>
  <si>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</si>
  <si>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</si>
  <si>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</si>
  <si>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</si>
  <si>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</si>
  <si>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</si>
  <si>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</si>
  <si>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</si>
  <si>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</si>
  <si>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</si>
  <si>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</si>
  <si>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</si>
  <si>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</si>
  <si>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</si>
  <si>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</si>
  <si>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</si>
  <si>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</si>
  <si>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</si>
  <si>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</si>
  <si>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</si>
  <si>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</si>
  <si>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</si>
  <si>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</si>
  <si>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</si>
  <si>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</si>
  <si>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</si>
  <si>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</si>
  <si>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</si>
  <si>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</si>
  <si>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</si>
  <si>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</si>
  <si>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</si>
  <si>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</si>
  <si>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</si>
  <si>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</si>
  <si>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</si>
  <si>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</si>
  <si>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</si>
  <si>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</si>
  <si>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</si>
  <si>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</si>
  <si>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</si>
  <si>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</si>
  <si>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</si>
  <si>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</si>
  <si>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</si>
  <si>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</si>
  <si>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</si>
  <si>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</si>
  <si>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</si>
  <si>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</si>
  <si>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</si>
  <si>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</si>
  <si>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</si>
  <si>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</si>
  <si>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</si>
  <si>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</si>
  <si>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</si>
  <si>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</si>
  <si>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</si>
  <si>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</si>
  <si>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</si>
  <si>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</si>
  <si>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</si>
  <si>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</si>
  <si>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</si>
  <si>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</si>
  <si>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</si>
  <si>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</si>
  <si>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</si>
  <si>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</si>
  <si>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</si>
  <si>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</si>
  <si>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</si>
  <si>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</si>
  <si>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</si>
  <si>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</si>
  <si>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</si>
  <si>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</si>
  <si>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</si>
  <si>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</si>
  <si>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</si>
  <si>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</si>
  <si>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</si>
  <si>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</si>
  <si>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</si>
  <si>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</si>
  <si>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</si>
  <si>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</si>
  <si>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</si>
  <si>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</si>
  <si>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</si>
  <si>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</si>
  <si>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</si>
  <si>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</si>
  <si>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</si>
  <si>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</si>
  <si>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</si>
  <si>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</si>
  <si>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</si>
  <si>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</si>
  <si>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</si>
  <si>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</si>
  <si>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</si>
  <si>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</si>
  <si>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</si>
  <si>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</si>
  <si>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</si>
  <si>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</si>
  <si>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</si>
  <si>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</si>
  <si>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</si>
  <si>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</si>
  <si>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</si>
  <si>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</si>
  <si>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</si>
  <si>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</si>
  <si>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</si>
  <si>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</si>
  <si>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</si>
  <si>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</si>
  <si>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</si>
  <si>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</si>
  <si>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</si>
  <si>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</si>
  <si>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</si>
  <si>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</si>
  <si>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</si>
  <si>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</si>
  <si>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</si>
  <si>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</si>
  <si>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</si>
  <si>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</si>
  <si>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</si>
  <si>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</si>
  <si>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</si>
  <si>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</si>
  <si>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</si>
  <si>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</si>
  <si>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</si>
  <si>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</si>
  <si>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</si>
  <si>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</si>
  <si>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</si>
  <si>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</si>
  <si>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</si>
  <si>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</si>
  <si>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</si>
  <si>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</si>
  <si>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</si>
  <si>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</si>
  <si>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</si>
  <si>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</si>
  <si>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</si>
  <si>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</si>
  <si>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</si>
  <si>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</si>
  <si>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</si>
  <si>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</si>
  <si>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</si>
  <si>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</si>
  <si>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</si>
  <si>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</si>
  <si>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</si>
  <si>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</si>
  <si>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</si>
  <si>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</si>
  <si>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</si>
  <si>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</si>
  <si>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</si>
  <si>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</si>
  <si>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</si>
  <si>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</si>
  <si>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</si>
  <si>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</si>
  <si>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</si>
  <si>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</si>
  <si>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</si>
  <si>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</si>
  <si>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</si>
  <si>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</si>
  <si>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</si>
  <si>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</si>
  <si>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</si>
  <si>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</si>
  <si>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</si>
  <si>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</si>
  <si>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</si>
  <si>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</si>
  <si>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</si>
  <si>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</si>
  <si>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</si>
  <si>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</si>
  <si>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</si>
  <si>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</si>
  <si>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</si>
  <si>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</si>
  <si>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</si>
  <si>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</si>
  <si>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</si>
  <si>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</si>
  <si>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</si>
  <si>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</si>
  <si>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</si>
  <si>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</si>
  <si>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</si>
  <si>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</si>
  <si>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</si>
  <si>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</si>
  <si>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</si>
  <si>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</si>
  <si>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</si>
  <si>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</si>
  <si>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</si>
  <si>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</si>
  <si>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</si>
  <si>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</si>
  <si>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</si>
  <si>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</si>
  <si>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</si>
  <si>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</si>
  <si>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</si>
  <si>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</si>
  <si>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</si>
  <si>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</si>
  <si>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</si>
  <si>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</si>
  <si>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</si>
  <si>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</si>
  <si>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</si>
  <si>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</si>
  <si>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</si>
  <si>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</si>
  <si>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</si>
  <si>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</si>
  <si>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</si>
  <si>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</si>
  <si>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</si>
  <si>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</si>
  <si>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</si>
  <si>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</si>
  <si>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</si>
  <si>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</si>
  <si>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</si>
  <si>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</si>
  <si>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</si>
  <si>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</si>
  <si>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</si>
  <si>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</si>
  <si>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</si>
  <si>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</si>
  <si>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</si>
  <si>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</si>
  <si>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</si>
  <si>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</si>
  <si>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</si>
  <si>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</si>
  <si>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</si>
  <si>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</si>
  <si>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</si>
  <si>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</si>
  <si>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</si>
  <si>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</si>
  <si>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</si>
  <si>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</si>
  <si>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</si>
  <si>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</si>
  <si>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</si>
  <si>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</si>
  <si>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</si>
  <si>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</si>
  <si>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</si>
  <si>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</si>
  <si>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</si>
  <si>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</si>
  <si>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</si>
  <si>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</si>
  <si>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</si>
  <si>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</si>
  <si>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</si>
  <si>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</si>
  <si>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</si>
  <si>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</si>
  <si>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</si>
  <si>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</si>
  <si>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</si>
  <si>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</si>
  <si>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</si>
  <si>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</si>
  <si>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</si>
  <si>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</si>
  <si>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</si>
  <si>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</si>
  <si>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</si>
  <si>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</si>
  <si>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</si>
  <si>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</si>
  <si>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</si>
  <si>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</si>
  <si>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</si>
  <si>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</si>
  <si>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</si>
  <si>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</si>
  <si>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</si>
  <si>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</si>
  <si>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</si>
  <si>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</si>
  <si>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</si>
  <si>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</si>
  <si>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</si>
  <si>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</si>
  <si>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</si>
  <si>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</si>
  <si>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</si>
  <si>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</si>
  <si>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</si>
  <si>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</si>
  <si>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</si>
  <si>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</si>
  <si>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</si>
  <si>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</si>
  <si>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</si>
  <si>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</si>
  <si>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</si>
  <si>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</si>
  <si>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</si>
  <si>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</si>
  <si>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</si>
  <si>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</si>
  <si>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</si>
  <si>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</si>
  <si>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</si>
  <si>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</si>
  <si>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</si>
  <si>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</si>
  <si>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</si>
  <si>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</si>
  <si>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</si>
  <si>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</si>
  <si>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</si>
  <si>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</si>
  <si>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</si>
  <si>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</si>
  <si>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</si>
  <si>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</si>
  <si>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</si>
  <si>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</si>
  <si>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</si>
  <si>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</si>
  <si>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</si>
  <si>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</si>
  <si>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</si>
  <si>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</si>
  <si>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</si>
  <si>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</si>
  <si>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</si>
  <si>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</si>
  <si>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</si>
  <si>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</si>
  <si>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</si>
  <si>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</si>
  <si>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</si>
  <si>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</si>
  <si>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</si>
  <si>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</si>
  <si>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</si>
  <si>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</si>
  <si>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</si>
  <si>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</si>
  <si>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</si>
  <si>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</si>
  <si>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</si>
  <si>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</si>
  <si>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</si>
  <si>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</si>
  <si>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</si>
  <si>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</si>
  <si>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</si>
  <si>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</si>
  <si>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</si>
  <si>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</si>
  <si>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</si>
  <si>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</si>
  <si>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</si>
  <si>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</si>
  <si>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</si>
  <si>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</si>
  <si>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</si>
  <si>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</si>
  <si>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</si>
  <si>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</si>
  <si>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</si>
  <si>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</si>
  <si>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</si>
  <si>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</si>
  <si>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</si>
  <si>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</si>
  <si>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</si>
  <si>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</si>
  <si>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</si>
  <si>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</si>
  <si>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</si>
  <si>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</si>
  <si>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</si>
  <si>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</si>
  <si>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</si>
  <si>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</si>
  <si>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</si>
  <si>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</si>
  <si>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</si>
  <si>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</si>
  <si>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</si>
  <si>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</si>
  <si>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</si>
  <si>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</si>
  <si>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</si>
  <si>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</si>
  <si>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</si>
  <si>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</si>
  <si>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</si>
  <si>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</si>
  <si>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</si>
  <si>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</si>
  <si>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</si>
  <si>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</si>
  <si>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</si>
  <si>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</si>
  <si>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</si>
  <si>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</si>
  <si>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</si>
  <si>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</si>
  <si>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</si>
  <si>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</si>
  <si>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</si>
  <si>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</si>
  <si>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</si>
  <si>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</si>
  <si>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</si>
  <si>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</si>
  <si>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</si>
  <si>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</si>
  <si>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</si>
  <si>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</si>
  <si>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</si>
  <si>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</si>
  <si>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</si>
  <si>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</si>
  <si>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</si>
  <si>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</si>
  <si>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</si>
  <si>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</si>
  <si>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</si>
  <si>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</si>
  <si>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</si>
  <si>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</si>
  <si>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</si>
  <si>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</si>
  <si>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</si>
  <si>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</si>
  <si>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</si>
  <si>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</si>
  <si>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</si>
  <si>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</si>
  <si>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</si>
  <si>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</si>
  <si>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</si>
  <si>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</si>
  <si>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</si>
  <si>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</si>
  <si>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</si>
  <si>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</si>
  <si>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</si>
  <si>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</si>
  <si>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</si>
  <si>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</si>
  <si>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</si>
  <si>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</si>
  <si>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</si>
  <si>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</si>
  <si>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</si>
  <si>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</si>
  <si>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</si>
  <si>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</si>
  <si>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</si>
  <si>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</si>
  <si>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</si>
  <si>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</si>
  <si>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</si>
  <si>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</si>
  <si>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</si>
  <si>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</si>
  <si>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</si>
  <si>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</si>
  <si>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</si>
  <si>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</si>
  <si>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</si>
  <si>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</si>
  <si>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</si>
  <si>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</si>
  <si>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</si>
  <si>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</si>
  <si>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</si>
  <si>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</si>
  <si>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</si>
  <si>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</si>
  <si>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</si>
  <si>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</si>
  <si>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</si>
  <si>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</si>
  <si>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</si>
  <si>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</si>
  <si>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</si>
  <si>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</si>
  <si>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</si>
  <si>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</si>
  <si>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</si>
  <si>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</si>
  <si>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</si>
  <si>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</si>
  <si>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</si>
  <si>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</si>
  <si>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</si>
  <si>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</si>
  <si>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</si>
  <si>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</si>
  <si>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</si>
  <si>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</si>
  <si>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</si>
  <si>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</si>
  <si>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</si>
  <si>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</si>
  <si>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</si>
  <si>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</si>
  <si>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</si>
  <si>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</si>
  <si>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</si>
  <si>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</si>
  <si>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</si>
  <si>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</si>
  <si>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</si>
  <si>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</si>
  <si>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</si>
  <si>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</si>
  <si>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</si>
  <si>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</si>
  <si>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</si>
  <si>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</si>
  <si>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</si>
  <si>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</si>
  <si>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</si>
  <si>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</si>
  <si>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</si>
  <si>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</si>
  <si>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</si>
  <si>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</si>
  <si>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</si>
  <si>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</si>
  <si>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</si>
  <si>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</si>
  <si>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</si>
  <si>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</si>
  <si>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</si>
  <si>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</si>
  <si>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</si>
  <si>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</si>
  <si>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</si>
  <si>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</si>
  <si>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</si>
  <si>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</si>
  <si>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</si>
  <si>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</si>
  <si>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</si>
  <si>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</si>
  <si>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</si>
  <si>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</si>
  <si>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</si>
  <si>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</si>
  <si>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</si>
  <si>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</si>
  <si>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</si>
  <si>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</si>
  <si>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</si>
  <si>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</si>
  <si>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</si>
  <si>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</si>
  <si>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</si>
  <si>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</si>
  <si>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</si>
  <si>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</si>
  <si>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</si>
  <si>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</si>
  <si>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</si>
  <si>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</si>
  <si>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</si>
  <si>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</si>
  <si>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</si>
  <si>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</si>
  <si>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</si>
  <si>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</si>
  <si>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</si>
  <si>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</si>
  <si>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</si>
  <si>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</si>
  <si>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</si>
  <si>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</si>
  <si>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</si>
  <si>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</si>
  <si>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</si>
  <si>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</si>
  <si>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</si>
  <si>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</si>
  <si>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</si>
  <si>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</si>
  <si>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</si>
  <si>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</si>
  <si>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</si>
  <si>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</si>
  <si>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</si>
  <si>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</si>
  <si>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</si>
  <si>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</si>
  <si>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</si>
  <si>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</si>
  <si>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</si>
  <si>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</si>
  <si>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</si>
  <si>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</si>
  <si>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</si>
  <si>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</si>
  <si>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</si>
  <si>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</si>
  <si>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</si>
  <si>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</si>
  <si>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</si>
  <si>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</si>
  <si>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</si>
  <si>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</si>
  <si>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</si>
  <si>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</si>
  <si>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</si>
  <si>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</si>
  <si>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</si>
  <si>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</si>
  <si>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</si>
  <si>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</si>
  <si>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</si>
  <si>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</si>
  <si>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</si>
  <si>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</si>
  <si>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</si>
  <si>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</si>
  <si>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</si>
  <si>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</si>
  <si>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</si>
  <si>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</si>
  <si>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</si>
  <si>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</si>
  <si>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</si>
  <si>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</si>
  <si>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</si>
  <si>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</si>
  <si>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</si>
  <si>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</si>
  <si>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</si>
  <si>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</si>
  <si>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</si>
  <si>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</si>
  <si>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</si>
  <si>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</si>
  <si>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</si>
  <si>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</si>
  <si>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</si>
  <si>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</si>
  <si>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</si>
  <si>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</si>
  <si>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</si>
  <si>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</si>
  <si>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</si>
  <si>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</si>
  <si>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</si>
  <si>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</si>
  <si>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</si>
  <si>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</si>
  <si>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</si>
  <si>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</si>
  <si>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</si>
  <si>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</si>
  <si>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</si>
  <si>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</si>
  <si>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</si>
  <si>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</si>
  <si>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</si>
  <si>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</si>
  <si>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</si>
  <si>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</si>
  <si>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</si>
  <si>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</si>
  <si>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</si>
  <si>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</si>
  <si>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</si>
  <si>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</si>
  <si>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</si>
  <si>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</si>
  <si>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</si>
  <si>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</si>
  <si>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</si>
  <si>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</si>
  <si>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</si>
  <si>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</si>
  <si>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</si>
  <si>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</si>
  <si>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</si>
  <si>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</si>
  <si>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</si>
  <si>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</si>
  <si>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</si>
  <si>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</si>
  <si>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</si>
  <si>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</si>
  <si>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</si>
  <si>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</si>
  <si>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</si>
  <si>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</si>
  <si>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</si>
  <si>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</si>
  <si>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</si>
  <si>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</si>
  <si>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</si>
  <si>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</si>
  <si>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</si>
  <si>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</si>
  <si>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</si>
  <si>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</si>
  <si>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</si>
  <si>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</si>
  <si>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</si>
  <si>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</si>
  <si>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</si>
  <si>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</si>
  <si>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</si>
  <si>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</si>
  <si>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</si>
  <si>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</si>
  <si>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</si>
  <si>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</si>
  <si>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</si>
  <si>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</si>
  <si>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</si>
  <si>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</si>
  <si>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</si>
  <si>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</si>
  <si>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</si>
  <si>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</si>
  <si>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</si>
  <si>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</si>
  <si>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</si>
  <si>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</si>
  <si>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</si>
  <si>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</si>
  <si>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</si>
  <si>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</si>
  <si>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</si>
  <si>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</si>
  <si>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</si>
  <si>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</si>
  <si>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</si>
  <si>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</si>
  <si>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</si>
  <si>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</si>
  <si>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</si>
  <si>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</si>
  <si>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</si>
  <si>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</si>
  <si>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</si>
  <si>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</si>
  <si>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</si>
  <si>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</si>
  <si>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</si>
  <si>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</si>
  <si>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</si>
  <si>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</si>
  <si>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</si>
  <si>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</si>
  <si>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</si>
  <si>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</si>
  <si>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</si>
  <si>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</si>
  <si>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</si>
  <si>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</si>
  <si>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</si>
  <si>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</si>
  <si>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</si>
  <si>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</si>
  <si>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</si>
  <si>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</si>
  <si>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</si>
  <si>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</si>
  <si>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</si>
  <si>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</si>
  <si>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</si>
  <si>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</si>
  <si>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</si>
  <si>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</si>
  <si>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</si>
  <si>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</si>
  <si>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</si>
  <si>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</si>
  <si>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</si>
  <si>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</si>
  <si>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</si>
  <si>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</si>
  <si>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</si>
  <si>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</si>
  <si>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</si>
  <si>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</si>
  <si>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</si>
  <si>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</si>
  <si>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</si>
  <si>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</si>
  <si>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</si>
  <si>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</si>
  <si>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</si>
  <si>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</si>
  <si>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</si>
  <si>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</si>
  <si>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</si>
  <si>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</si>
  <si>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</si>
  <si>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</si>
  <si>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</si>
  <si>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</si>
  <si>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</si>
  <si>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</si>
  <si>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</si>
  <si>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</si>
  <si>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</si>
  <si>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</si>
  <si>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</si>
  <si>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</si>
  <si>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</si>
  <si>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</si>
  <si>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</si>
  <si>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</si>
  <si>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</si>
  <si>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</si>
  <si>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</si>
  <si>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</si>
  <si>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</si>
  <si>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</si>
  <si>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</si>
  <si>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</si>
  <si>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</si>
  <si>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</si>
  <si>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</si>
  <si>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</si>
  <si>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</si>
  <si>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</si>
  <si>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</si>
  <si>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</si>
  <si>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</si>
  <si>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</si>
  <si>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</si>
  <si>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</si>
  <si>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</si>
  <si>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</si>
  <si>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</si>
  <si>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</si>
  <si>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</si>
  <si>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</si>
  <si>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</si>
  <si>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</si>
  <si>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</si>
  <si>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</si>
  <si>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</si>
  <si>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</si>
  <si>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</si>
  <si>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</si>
  <si>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</si>
  <si>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</si>
  <si>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</si>
  <si>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</si>
  <si>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</si>
  <si>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</si>
  <si>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</si>
  <si>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</si>
  <si>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</si>
  <si>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</si>
  <si>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</si>
  <si>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</si>
  <si>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</si>
  <si>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</si>
  <si>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</si>
  <si>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</si>
  <si>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</si>
  <si>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</si>
  <si>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</si>
  <si>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</si>
  <si>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</si>
  <si>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</si>
  <si>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</si>
  <si>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</si>
  <si>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</si>
  <si>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</si>
  <si>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</si>
  <si>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</si>
  <si>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</si>
  <si>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</si>
  <si>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</si>
  <si>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</si>
  <si>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</si>
  <si>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</si>
  <si>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</si>
  <si>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</si>
  <si>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</si>
  <si>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</si>
  <si>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</si>
  <si>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</si>
  <si>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</si>
  <si>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</si>
  <si>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</si>
  <si>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</si>
  <si>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</si>
  <si>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</si>
  <si>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</si>
  <si>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</si>
  <si>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</si>
  <si>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</si>
  <si>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</si>
  <si>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</si>
  <si>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</si>
  <si>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</si>
  <si>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</si>
  <si>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</si>
  <si>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</si>
  <si>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</si>
  <si>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</si>
  <si>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</si>
  <si>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</si>
  <si>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</si>
  <si>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</si>
  <si>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</si>
  <si>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</si>
  <si>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</si>
  <si>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</si>
  <si>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</si>
  <si>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</si>
  <si>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</si>
  <si>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</si>
  <si>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</si>
  <si>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</si>
  <si>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</si>
  <si>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</si>
  <si>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</si>
  <si>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</si>
  <si>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</si>
  <si>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</si>
  <si>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</si>
  <si>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</si>
  <si>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</si>
  <si>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</si>
  <si>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</si>
  <si>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</si>
  <si>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</si>
  <si>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</si>
  <si>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</si>
  <si>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</si>
  <si>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</si>
  <si>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</si>
  <si>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</si>
  <si>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</si>
  <si>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</si>
  <si>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</si>
  <si>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</si>
  <si>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</si>
  <si>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</si>
  <si>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</si>
  <si>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</si>
  <si>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</si>
  <si>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</si>
  <si>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</si>
  <si>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</si>
  <si>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</si>
  <si>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</si>
  <si>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</si>
  <si>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</si>
  <si>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</si>
  <si>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</si>
  <si>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</si>
  <si>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</si>
  <si>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</si>
  <si>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</si>
  <si>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</si>
  <si>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</si>
  <si>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</si>
  <si>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</si>
  <si>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</si>
  <si>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</si>
  <si>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</si>
  <si>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</si>
  <si>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</si>
  <si>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</si>
  <si>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</si>
  <si>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</si>
  <si>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</si>
  <si>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</si>
  <si>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</si>
  <si>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</si>
  <si>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</si>
  <si>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</si>
  <si>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</si>
  <si>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</si>
  <si>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</si>
  <si>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</si>
  <si>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</si>
  <si>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</si>
  <si>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</si>
  <si>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</si>
  <si>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</si>
  <si>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</si>
  <si>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</si>
  <si>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</si>
  <si>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</si>
  <si>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</si>
  <si>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</si>
  <si>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</si>
  <si>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</si>
  <si>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</si>
  <si>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</si>
  <si>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</si>
  <si>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</si>
  <si>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</si>
  <si>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</si>
  <si>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</si>
  <si>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</si>
  <si>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</si>
  <si>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</si>
  <si>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</si>
  <si>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</si>
  <si>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</si>
  <si>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</si>
  <si>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</si>
  <si>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</si>
  <si>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</si>
  <si>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</si>
  <si>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</si>
  <si>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</si>
  <si>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</si>
  <si>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</si>
  <si>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</si>
  <si>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</si>
  <si>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</si>
  <si>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</si>
  <si>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</si>
  <si>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</si>
  <si>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</si>
  <si>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</si>
  <si>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</si>
  <si>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</si>
  <si>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</si>
  <si>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</si>
  <si>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</si>
  <si>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</si>
  <si>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</si>
  <si>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</si>
  <si>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</si>
  <si>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</si>
  <si>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</si>
  <si>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</si>
  <si>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</si>
  <si>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</si>
  <si>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</si>
  <si>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</si>
  <si>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</si>
  <si>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</si>
  <si>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</si>
  <si>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</si>
  <si>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</si>
  <si>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</si>
  <si>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</si>
  <si>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</si>
  <si>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</si>
  <si>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</si>
  <si>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</si>
  <si>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</si>
  <si>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</si>
  <si>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</si>
  <si>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</si>
  <si>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</si>
  <si>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</si>
  <si>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</si>
  <si>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</si>
  <si>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</si>
  <si>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</si>
  <si>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</si>
  <si>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</si>
  <si>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</si>
  <si>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</si>
  <si>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</si>
  <si>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</si>
  <si>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</si>
  <si>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</si>
  <si>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</si>
  <si>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</si>
  <si>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</si>
  <si>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</si>
  <si>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</si>
  <si>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</si>
  <si>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</si>
  <si>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</si>
  <si>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</si>
  <si>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</si>
  <si>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</si>
  <si>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</si>
  <si>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</si>
  <si>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</si>
  <si>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</si>
  <si>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</si>
  <si>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</si>
  <si>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</si>
  <si>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</si>
  <si>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</si>
  <si>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</si>
  <si>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</si>
  <si>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</si>
  <si>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</si>
  <si>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</si>
  <si>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</si>
  <si>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</si>
  <si>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</si>
  <si>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</si>
  <si>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</si>
  <si>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</si>
  <si>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</si>
  <si>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</si>
  <si>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</si>
  <si>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</si>
  <si>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</si>
  <si>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</si>
  <si>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</si>
  <si>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</si>
  <si>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</si>
  <si>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</si>
  <si>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</si>
  <si>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</si>
  <si>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</si>
  <si>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</si>
  <si>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</si>
  <si>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</si>
  <si>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</si>
  <si>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</si>
  <si>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</si>
  <si>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</si>
  <si>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</si>
  <si>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</si>
  <si>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</si>
  <si>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</si>
  <si>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</si>
  <si>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</si>
  <si>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</si>
  <si>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</si>
  <si>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</si>
  <si>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</si>
  <si>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</si>
  <si>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</si>
  <si>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</si>
  <si>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</si>
  <si>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</si>
  <si>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</si>
  <si>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</si>
  <si>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</si>
  <si>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</si>
  <si>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</si>
  <si>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</si>
  <si>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</si>
  <si>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</si>
  <si>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</si>
  <si>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</si>
  <si>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</si>
  <si>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</si>
  <si>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</si>
  <si>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</si>
  <si>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</si>
  <si>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</si>
  <si>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</si>
  <si>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</si>
  <si>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</si>
  <si>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</si>
  <si>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</si>
  <si>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</si>
  <si>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</si>
  <si>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</si>
  <si>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</si>
  <si>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</si>
  <si>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</si>
  <si>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</si>
  <si>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</si>
  <si>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</si>
  <si>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</si>
  <si>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</si>
  <si>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</si>
  <si>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</si>
  <si>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</si>
  <si>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</si>
  <si>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</si>
  <si>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</si>
  <si>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</si>
  <si>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</si>
  <si>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</si>
  <si>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</si>
  <si>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</si>
  <si>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</si>
  <si>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</si>
  <si>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</si>
  <si>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</si>
  <si>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</si>
  <si>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</si>
  <si>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</si>
  <si>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</si>
  <si>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</si>
  <si>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</si>
  <si>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</si>
  <si>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</si>
  <si>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</si>
  <si>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</si>
  <si>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</si>
  <si>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</si>
  <si>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</si>
  <si>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</si>
  <si>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</si>
  <si>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</si>
  <si>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</si>
  <si>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</si>
  <si>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</si>
  <si>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</si>
  <si>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</si>
  <si>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</si>
  <si>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</si>
  <si>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</si>
  <si>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</si>
  <si>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</si>
  <si>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</si>
  <si>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</si>
  <si>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</si>
  <si>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</si>
  <si>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</si>
  <si>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</si>
  <si>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</si>
  <si>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</si>
  <si>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</si>
  <si>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</si>
  <si>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</si>
  <si>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</si>
  <si>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</si>
  <si>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</si>
  <si>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</si>
  <si>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</si>
  <si>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</si>
  <si>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</si>
  <si>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</si>
  <si>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</si>
  <si>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</si>
  <si>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</si>
  <si>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</si>
  <si>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</si>
  <si>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</si>
  <si>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</si>
  <si>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</si>
  <si>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</si>
  <si>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</si>
  <si>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</si>
  <si>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</si>
  <si>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</si>
  <si>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</si>
  <si>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</si>
  <si>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</si>
  <si>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</si>
  <si>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</si>
  <si>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</si>
  <si>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</si>
  <si>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</si>
  <si>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</si>
  <si>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</si>
  <si>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</si>
  <si>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</si>
  <si>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</si>
  <si>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</si>
  <si>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</si>
  <si>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</si>
  <si>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</si>
  <si>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</si>
  <si>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</si>
  <si>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</si>
  <si>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</si>
  <si>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</si>
  <si>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</si>
  <si>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</si>
  <si>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</si>
  <si>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</si>
  <si>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</si>
  <si>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</si>
  <si>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</si>
  <si>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</si>
  <si>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</si>
  <si>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</si>
  <si>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</si>
  <si>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</si>
  <si>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</si>
  <si>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</si>
  <si>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</si>
  <si>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</si>
  <si>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</si>
  <si>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</si>
  <si>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</si>
  <si>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</si>
  <si>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</si>
  <si>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</si>
  <si>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</si>
  <si>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</si>
  <si>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</si>
  <si>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</si>
  <si>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</si>
  <si>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</si>
  <si>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</si>
  <si>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</si>
  <si>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</si>
  <si>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</si>
  <si>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</si>
  <si>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</si>
  <si>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</si>
  <si>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</si>
  <si>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</si>
  <si>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</si>
  <si>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</si>
  <si>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</si>
  <si>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</si>
  <si>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</si>
  <si>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</si>
  <si>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</si>
  <si>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</si>
  <si>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</si>
  <si>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</si>
  <si>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</si>
  <si>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</si>
  <si>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</si>
  <si>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</si>
  <si>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</si>
  <si>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</si>
  <si>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</si>
  <si>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</si>
  <si>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</si>
  <si>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</si>
  <si>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</si>
  <si>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</si>
  <si>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</si>
  <si>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</si>
  <si>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</si>
  <si>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</si>
  <si>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</si>
  <si>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</si>
  <si>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</si>
  <si>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</si>
  <si>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</si>
  <si>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</si>
  <si>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</si>
  <si>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</si>
  <si>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</si>
  <si>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</si>
  <si>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</si>
  <si>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</si>
  <si>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</si>
  <si>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</si>
  <si>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</si>
  <si>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</si>
  <si>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</si>
  <si>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</si>
  <si>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</si>
  <si>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</si>
  <si>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</si>
  <si>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</si>
  <si>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</si>
  <si>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</si>
  <si>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</si>
  <si>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</si>
  <si>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</si>
  <si>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</si>
  <si>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</si>
  <si>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</si>
  <si>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</si>
  <si>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</si>
  <si>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</si>
  <si>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</si>
  <si>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</si>
  <si>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</si>
  <si>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</si>
  <si>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</si>
  <si>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</si>
  <si>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</si>
  <si>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</si>
  <si>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</si>
  <si>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</si>
  <si>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</si>
  <si>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</si>
  <si>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</si>
  <si>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</si>
  <si>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</si>
  <si>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</si>
  <si>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</si>
  <si>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</si>
  <si>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</si>
  <si>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</si>
  <si>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</si>
  <si>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</si>
  <si>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</si>
  <si>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</si>
  <si>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</si>
  <si>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</si>
  <si>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</si>
  <si>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</si>
  <si>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</si>
  <si>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</si>
  <si>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</si>
  <si>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</si>
  <si>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</si>
  <si>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</si>
  <si>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</si>
  <si>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</si>
  <si>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</si>
  <si>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</si>
  <si>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</si>
  <si>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</si>
  <si>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</si>
  <si>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</si>
  <si>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</si>
  <si>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</si>
  <si>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</si>
  <si>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</si>
  <si>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</si>
  <si>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</si>
  <si>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</si>
  <si>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</si>
  <si>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</si>
  <si>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</si>
  <si>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</si>
  <si>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</si>
  <si>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</si>
  <si>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</si>
  <si>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</si>
  <si>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</si>
  <si>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</si>
  <si>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</si>
  <si>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</si>
  <si>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</si>
  <si>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</si>
  <si>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</si>
  <si>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</si>
  <si>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</si>
  <si>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</si>
  <si>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</si>
  <si>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</si>
  <si>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</si>
  <si>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</si>
  <si>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</si>
  <si>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</si>
  <si>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</si>
  <si>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</si>
  <si>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</si>
  <si>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</si>
  <si>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</si>
  <si>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</si>
  <si>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</si>
  <si>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</si>
  <si>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</si>
  <si>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</si>
  <si>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</si>
  <si>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</si>
  <si>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</si>
  <si>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</si>
  <si>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</si>
  <si>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</si>
  <si>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</si>
  <si>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</si>
  <si>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</si>
  <si>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</si>
  <si>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</si>
  <si>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</si>
  <si>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</si>
  <si>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</si>
  <si>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</si>
  <si>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</si>
  <si>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</si>
  <si>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</si>
  <si>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</si>
  <si>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</si>
  <si>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</si>
  <si>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</si>
  <si>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</si>
  <si>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</si>
  <si>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</si>
  <si>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</si>
  <si>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</si>
  <si>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</si>
  <si>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</si>
  <si>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</si>
  <si>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</si>
  <si>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</si>
  <si>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</si>
  <si>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</si>
  <si>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</si>
  <si>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</si>
  <si>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</si>
  <si>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</si>
  <si>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</si>
  <si>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</si>
  <si>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</si>
  <si>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</si>
  <si>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</si>
  <si>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</si>
  <si>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</si>
  <si>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</si>
  <si>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</si>
  <si>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</si>
  <si>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</si>
  <si>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</si>
  <si>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</si>
  <si>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</si>
  <si>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</si>
  <si>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</si>
  <si>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</si>
  <si>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</si>
  <si>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</si>
  <si>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</si>
  <si>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</si>
  <si>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</si>
  <si>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</si>
  <si>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</si>
  <si>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</si>
  <si>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</si>
  <si>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</si>
  <si>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</si>
  <si>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</si>
  <si>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</si>
  <si>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</si>
  <si>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</si>
  <si>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</si>
  <si>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</si>
  <si>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</si>
  <si>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</si>
  <si>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</si>
  <si>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</si>
  <si>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</si>
  <si>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</si>
  <si>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</si>
  <si>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</si>
  <si>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</si>
  <si>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</si>
  <si>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</si>
  <si>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</si>
  <si>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</si>
  <si>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</si>
  <si>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</si>
  <si>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</si>
  <si>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</si>
  <si>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</si>
  <si>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</si>
  <si>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</si>
  <si>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</si>
  <si>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</si>
  <si>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</si>
  <si>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</si>
  <si>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</si>
  <si>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</si>
  <si>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</si>
  <si>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</si>
  <si>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</si>
  <si>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</si>
  <si>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</si>
  <si>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</si>
  <si>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</si>
  <si>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</si>
  <si>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</si>
  <si>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</si>
  <si>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</si>
  <si>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</si>
  <si>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</si>
  <si>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</si>
  <si>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</si>
  <si>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</si>
  <si>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</si>
  <si>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</si>
  <si>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</si>
  <si>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</si>
  <si>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</si>
  <si>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</si>
  <si>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</si>
  <si>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</si>
  <si>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</si>
  <si>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</si>
  <si>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</si>
  <si>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</si>
  <si>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</si>
  <si>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</si>
  <si>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</si>
  <si>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</si>
  <si>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</si>
  <si>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</si>
  <si>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</si>
  <si>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</si>
  <si>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</si>
  <si>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</si>
  <si>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</si>
  <si>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</si>
  <si>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</si>
  <si>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</si>
  <si>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</si>
  <si>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</si>
  <si>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</si>
  <si>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</si>
  <si>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</si>
  <si>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</si>
  <si>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</si>
  <si>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</si>
  <si>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</si>
  <si>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</si>
  <si>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</si>
  <si>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</si>
  <si>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</si>
  <si>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</si>
  <si>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</si>
  <si>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</si>
  <si>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</si>
  <si>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</si>
  <si>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</si>
  <si>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</si>
  <si>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</si>
  <si>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</si>
  <si>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</si>
  <si>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</si>
  <si>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</si>
  <si>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</si>
  <si>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</si>
  <si>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</si>
  <si>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</si>
  <si>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</si>
  <si>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</si>
  <si>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</si>
  <si>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</si>
  <si>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</si>
  <si>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</si>
  <si>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</si>
  <si>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</si>
  <si>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</si>
  <si>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</si>
  <si>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</si>
  <si>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</si>
  <si>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</si>
  <si>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</si>
  <si>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</si>
  <si>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</si>
  <si>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</si>
  <si>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</si>
  <si>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</si>
  <si>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</si>
  <si>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</si>
  <si>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</si>
  <si>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</si>
  <si>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</si>
  <si>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</si>
  <si>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</si>
  <si>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</si>
  <si>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</si>
  <si>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</si>
  <si>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</si>
  <si>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</si>
  <si>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</si>
  <si>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</si>
  <si>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</si>
  <si>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</si>
  <si>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</si>
  <si>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</si>
  <si>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</si>
  <si>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</si>
  <si>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</si>
  <si>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</si>
  <si>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</si>
  <si>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</si>
  <si>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</si>
  <si>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</si>
  <si>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</si>
  <si>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</si>
  <si>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</si>
  <si>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</si>
  <si>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</si>
  <si>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</si>
  <si>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</si>
  <si>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</si>
  <si>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</si>
  <si>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</si>
  <si>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</si>
  <si>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</si>
  <si>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</si>
  <si>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</si>
  <si>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</si>
  <si>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</si>
  <si>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</si>
  <si>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</si>
  <si>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</si>
  <si>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</si>
  <si>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</si>
  <si>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</si>
  <si>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</si>
  <si>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</si>
  <si>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</si>
  <si>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</si>
  <si>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</si>
  <si>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</si>
  <si>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</si>
  <si>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</si>
  <si>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</si>
  <si>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</si>
  <si>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</si>
  <si>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</si>
  <si>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</si>
  <si>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</si>
  <si>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</si>
  <si>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</si>
  <si>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</si>
  <si>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</si>
  <si>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</si>
  <si>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</si>
  <si>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</si>
  <si>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</si>
  <si>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</si>
  <si>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</si>
  <si>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</si>
  <si>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</si>
  <si>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</si>
  <si>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</si>
  <si>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</si>
  <si>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</si>
  <si>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</si>
  <si>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</si>
  <si>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</si>
  <si>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</si>
  <si>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</si>
  <si>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</si>
  <si>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</si>
  <si>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</si>
  <si>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</si>
  <si>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</si>
  <si>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</si>
  <si>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</si>
  <si>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</si>
  <si>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</si>
  <si>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</si>
  <si>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</si>
  <si>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</si>
  <si>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</si>
  <si>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</si>
  <si>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</si>
  <si>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</si>
  <si>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</si>
  <si>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</si>
  <si>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</si>
  <si>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</si>
  <si>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</si>
  <si>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</si>
  <si>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</si>
  <si>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</si>
  <si>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</si>
  <si>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</si>
  <si>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</si>
  <si>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</si>
  <si>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</si>
  <si>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</si>
  <si>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</si>
  <si>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</si>
  <si>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</si>
  <si>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</si>
  <si>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</si>
  <si>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</si>
  <si>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</si>
  <si>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</si>
  <si>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</si>
  <si>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</si>
  <si>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</si>
  <si>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</si>
  <si>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</si>
  <si>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</si>
  <si>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</si>
  <si>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</si>
  <si>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</si>
  <si>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</si>
  <si>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</si>
  <si>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</si>
  <si>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</si>
  <si>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</si>
  <si>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</si>
  <si>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</si>
  <si>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</si>
  <si>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</si>
  <si>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</si>
  <si>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</si>
  <si>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</si>
  <si>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</si>
  <si>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</si>
  <si>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</si>
  <si>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</si>
  <si>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</si>
  <si>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</si>
  <si>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</si>
  <si>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</si>
  <si>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</si>
  <si>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</si>
  <si>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</si>
  <si>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</si>
  <si>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</si>
  <si>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</si>
  <si>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</si>
  <si>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</si>
  <si>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</si>
  <si>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</si>
  <si>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</si>
  <si>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</si>
  <si>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</si>
  <si>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</si>
  <si>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</si>
  <si>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</si>
  <si>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</si>
  <si>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</si>
  <si>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</si>
  <si>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</si>
  <si>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</si>
  <si>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</si>
  <si>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</si>
  <si>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</si>
  <si>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</si>
  <si>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</si>
  <si>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</si>
  <si>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</si>
  <si>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</si>
  <si>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</si>
  <si>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</si>
  <si>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</si>
  <si>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</si>
  <si>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</si>
  <si>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</si>
  <si>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</si>
  <si>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</si>
  <si>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</si>
  <si>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</si>
  <si>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</si>
  <si>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</si>
  <si>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</si>
  <si>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</si>
  <si>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</si>
  <si>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</si>
  <si>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</si>
  <si>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</si>
  <si>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</si>
  <si>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</si>
  <si>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</si>
  <si>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</si>
  <si>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</si>
  <si>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</si>
  <si>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</si>
  <si>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</si>
  <si>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</si>
  <si>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</si>
  <si>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</si>
  <si>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</si>
  <si>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</si>
  <si>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</si>
  <si>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</si>
  <si>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</si>
  <si>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</si>
  <si>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</si>
  <si>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</si>
  <si>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</si>
  <si>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</si>
  <si>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</si>
  <si>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</si>
  <si>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</si>
  <si>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</si>
  <si>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</si>
  <si>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</si>
  <si>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</si>
  <si>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</si>
  <si>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</si>
  <si>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</si>
  <si>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</si>
  <si>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</si>
  <si>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</si>
  <si>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</si>
  <si>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</si>
  <si>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</si>
  <si>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</si>
  <si>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</si>
  <si>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</si>
  <si>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</si>
  <si>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</si>
  <si>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</si>
  <si>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</si>
  <si>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</si>
  <si>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</si>
  <si>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</si>
  <si>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</si>
  <si>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</si>
  <si>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</si>
  <si>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</si>
  <si>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</si>
  <si>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</si>
  <si>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</si>
  <si>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</si>
  <si>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</si>
  <si>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</si>
  <si>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</si>
  <si>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</si>
  <si>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</si>
  <si>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</si>
  <si>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</si>
  <si>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</si>
  <si>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</si>
  <si>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</si>
  <si>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</si>
  <si>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</si>
  <si>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</si>
  <si>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</si>
  <si>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</si>
  <si>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</si>
  <si>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</si>
  <si>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</si>
  <si>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</si>
  <si>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</si>
  <si>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</si>
  <si>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</si>
  <si>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</si>
  <si>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</si>
  <si>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</si>
  <si>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</si>
  <si>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</si>
  <si>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</si>
  <si>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</si>
  <si>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</si>
  <si>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</si>
  <si>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</si>
  <si>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</si>
  <si>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</si>
  <si>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</si>
  <si>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</si>
  <si>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</si>
  <si>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</si>
  <si>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</si>
  <si>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</si>
  <si>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</si>
  <si>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</si>
  <si>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</si>
  <si>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</si>
  <si>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</si>
  <si>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</si>
  <si>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</si>
  <si>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</si>
  <si>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</si>
  <si>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</si>
  <si>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</si>
  <si>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</si>
  <si>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</si>
  <si>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</si>
  <si>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</si>
  <si>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</si>
  <si>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</si>
  <si>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</si>
  <si>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</si>
  <si>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</si>
  <si>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</si>
  <si>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</si>
  <si>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</si>
  <si>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</si>
  <si>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</si>
  <si>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</si>
  <si>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</si>
  <si>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</si>
  <si>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</si>
  <si>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</si>
  <si>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</si>
  <si>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</si>
  <si>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</si>
  <si>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</si>
  <si>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</si>
  <si>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</si>
  <si>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</si>
  <si>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</si>
  <si>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</si>
  <si>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</si>
  <si>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</si>
  <si>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</si>
  <si>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</si>
  <si>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</si>
  <si>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</si>
  <si>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</si>
  <si>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</si>
  <si>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</si>
  <si>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</si>
  <si>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</si>
  <si>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</si>
  <si>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</si>
  <si>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</si>
  <si>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</si>
  <si>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</si>
  <si>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</si>
  <si>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</si>
  <si>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</si>
  <si>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</si>
  <si>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</si>
  <si>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</si>
  <si>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</si>
  <si>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</si>
  <si>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</si>
  <si>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</si>
  <si>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</si>
  <si>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</si>
  <si>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</si>
  <si>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</si>
  <si>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</si>
  <si>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</si>
  <si>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</si>
  <si>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</si>
  <si>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</si>
  <si>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</si>
  <si>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</si>
  <si>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</si>
  <si>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</si>
  <si>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</si>
  <si>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</si>
  <si>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</si>
  <si>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</si>
  <si>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</si>
  <si>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</si>
  <si>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</si>
  <si>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</si>
  <si>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</si>
  <si>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</si>
  <si>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</si>
  <si>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</si>
  <si>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</si>
  <si>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</si>
  <si>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</si>
  <si>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</si>
  <si>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</si>
  <si>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</si>
  <si>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</si>
  <si>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</si>
  <si>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</si>
  <si>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</si>
  <si>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</si>
  <si>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</si>
  <si>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</si>
  <si>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</si>
  <si>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</si>
  <si>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</si>
  <si>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</si>
  <si>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</si>
  <si>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</si>
  <si>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</si>
  <si>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</si>
  <si>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</si>
  <si>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</si>
  <si>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</si>
  <si>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</si>
  <si>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</si>
  <si>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</si>
  <si>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</si>
  <si>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</si>
  <si>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</si>
  <si>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</si>
  <si>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</si>
  <si>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</si>
  <si>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</si>
  <si>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</si>
  <si>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</si>
  <si>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</si>
  <si>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</si>
  <si>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</si>
  <si>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</si>
  <si>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</si>
  <si>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</si>
  <si>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</si>
  <si>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</si>
  <si>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</si>
  <si>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</si>
  <si>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</si>
  <si>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</si>
  <si>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</si>
  <si>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</si>
  <si>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</si>
  <si>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</si>
  <si>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</si>
  <si>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</si>
  <si>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</si>
  <si>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</si>
  <si>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</si>
  <si>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</si>
  <si>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</si>
  <si>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</si>
  <si>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</si>
  <si>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</si>
  <si>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</si>
  <si>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</si>
  <si>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</si>
  <si>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</si>
  <si>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</si>
  <si>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</si>
  <si>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</si>
  <si>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</si>
  <si>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</si>
  <si>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</si>
  <si>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</si>
  <si>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</si>
  <si>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</si>
  <si>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</si>
  <si>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</si>
  <si>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</si>
  <si>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</si>
  <si>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</si>
  <si>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</si>
  <si>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</si>
  <si>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</si>
  <si>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</si>
  <si>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</si>
  <si>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</si>
  <si>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</si>
  <si>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</si>
  <si>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</si>
  <si>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</si>
  <si>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</si>
  <si>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</si>
  <si>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</si>
  <si>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</si>
  <si>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</si>
  <si>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</si>
  <si>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</si>
  <si>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</si>
  <si>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</si>
  <si>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</si>
  <si>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</si>
  <si>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</si>
  <si>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</si>
  <si>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</si>
  <si>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</si>
  <si>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</si>
  <si>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</si>
  <si>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</si>
  <si>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</si>
  <si>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</si>
  <si>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</si>
  <si>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</si>
  <si>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</si>
  <si>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</si>
  <si>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</si>
  <si>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</si>
  <si>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</si>
  <si>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</si>
  <si>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</si>
  <si>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</si>
  <si>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</si>
  <si>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</si>
  <si>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</si>
  <si>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</si>
  <si>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</si>
  <si>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</si>
  <si>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</si>
  <si>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</si>
  <si>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</si>
  <si>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</si>
  <si>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</si>
  <si>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</si>
  <si>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</si>
  <si>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</si>
  <si>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</si>
  <si>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</si>
  <si>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</si>
  <si>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</si>
  <si>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</si>
  <si>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</si>
  <si>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</si>
  <si>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</si>
  <si>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</si>
  <si>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</si>
  <si>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</si>
  <si>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</si>
  <si>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</si>
  <si>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</si>
  <si>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</si>
  <si>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</si>
  <si>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</si>
  <si>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</si>
  <si>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</si>
  <si>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</si>
  <si>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</si>
  <si>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</si>
  <si>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</si>
  <si>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</si>
  <si>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</si>
  <si>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</si>
  <si>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</si>
  <si>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</si>
  <si>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</si>
  <si>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</si>
  <si>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</si>
  <si>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</si>
  <si>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</si>
  <si>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</si>
  <si>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</si>
  <si>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</si>
  <si>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</si>
  <si>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</si>
  <si>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</si>
  <si>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</si>
  <si>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</si>
  <si>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</si>
  <si>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</si>
  <si>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</si>
  <si>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</si>
  <si>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</si>
  <si>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</si>
  <si>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</si>
  <si>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</si>
  <si>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</si>
  <si>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</si>
  <si>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</si>
  <si>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</si>
  <si>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</si>
  <si>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</si>
  <si>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</si>
  <si>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</si>
  <si>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</si>
  <si>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</si>
  <si>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</si>
  <si>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</si>
  <si>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</si>
  <si>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</si>
  <si>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</si>
  <si>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</si>
  <si>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</si>
  <si>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</si>
  <si>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</si>
  <si>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</si>
  <si>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</si>
  <si>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</si>
  <si>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</si>
  <si>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</si>
  <si>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</si>
  <si>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</si>
  <si>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</si>
  <si>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</si>
  <si>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</si>
  <si>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</si>
  <si>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</si>
  <si>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</si>
  <si>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</si>
  <si>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</si>
  <si>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</si>
  <si>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</si>
  <si>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</si>
  <si>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</si>
  <si>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</si>
  <si>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</si>
  <si>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</si>
  <si>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</si>
  <si>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</si>
  <si>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</si>
  <si>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</si>
  <si>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</si>
  <si>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</si>
  <si>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</si>
  <si>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</si>
  <si>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</si>
  <si>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</si>
  <si>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</si>
  <si>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</si>
  <si>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</si>
  <si>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</si>
  <si>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</si>
  <si>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</si>
  <si>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</si>
  <si>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</si>
  <si>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</si>
  <si>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</si>
  <si>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</si>
  <si>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</si>
  <si>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</si>
  <si>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</si>
  <si>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</si>
  <si>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</si>
  <si>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</si>
  <si>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</si>
  <si>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</si>
  <si>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</si>
  <si>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</si>
  <si>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</si>
  <si>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</si>
  <si>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</si>
  <si>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</si>
  <si>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</si>
  <si>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</si>
  <si>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</si>
  <si>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</si>
  <si>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</si>
  <si>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</si>
  <si>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</si>
  <si>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</si>
  <si>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</si>
  <si>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</si>
  <si>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</si>
  <si>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</si>
  <si>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</si>
  <si>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</si>
  <si>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</si>
  <si>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</si>
  <si>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</si>
  <si>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</si>
  <si>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</si>
  <si>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</si>
  <si>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</si>
  <si>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</si>
  <si>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</si>
  <si>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</si>
  <si>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</si>
  <si>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</si>
  <si>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</si>
  <si>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</si>
  <si>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</si>
  <si>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</si>
  <si>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</si>
  <si>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</si>
  <si>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</si>
  <si>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</si>
  <si>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</si>
  <si>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</si>
  <si>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</si>
  <si>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</si>
  <si>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</si>
  <si>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</si>
  <si>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</si>
  <si>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</si>
  <si>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</si>
  <si>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</si>
  <si>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</si>
  <si>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</si>
  <si>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</si>
  <si>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</si>
  <si>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</si>
  <si>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</si>
  <si>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</si>
  <si>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</si>
  <si>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</si>
  <si>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</si>
  <si>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</si>
  <si>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</si>
  <si>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</si>
  <si>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</si>
  <si>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</si>
  <si>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</si>
  <si>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</si>
  <si>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</si>
  <si>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</si>
  <si>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</si>
  <si>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</si>
  <si>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</si>
  <si>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</si>
  <si>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</si>
  <si>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</si>
  <si>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</si>
  <si>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</si>
  <si>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</si>
  <si>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</si>
  <si>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</si>
  <si>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</si>
  <si>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</si>
  <si>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</si>
  <si>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</si>
  <si>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</si>
  <si>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</si>
  <si>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</si>
  <si>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</si>
  <si>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</si>
  <si>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</si>
  <si>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</si>
  <si>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</si>
  <si>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</si>
  <si>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</si>
  <si>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</si>
  <si>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</si>
  <si>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</si>
  <si>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</si>
  <si>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</si>
  <si>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</si>
  <si>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</si>
  <si>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</si>
  <si>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</si>
  <si>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</si>
  <si>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</si>
  <si>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</si>
  <si>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</si>
  <si>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</si>
  <si>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</si>
  <si>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</si>
  <si>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</si>
  <si>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</si>
  <si>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</si>
  <si>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</si>
  <si>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</si>
  <si>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</si>
  <si>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</si>
  <si>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</si>
  <si>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</si>
  <si>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</si>
  <si>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</si>
  <si>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</si>
  <si>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</si>
  <si>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</si>
  <si>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</si>
  <si>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</si>
  <si>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</si>
  <si>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</si>
  <si>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</si>
  <si>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</si>
  <si>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</si>
  <si>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</si>
  <si>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</si>
  <si>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</si>
  <si>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</si>
  <si>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</si>
  <si>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</si>
  <si>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</si>
  <si>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</si>
  <si>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</si>
  <si>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</si>
  <si>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</si>
  <si>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</si>
  <si>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</si>
  <si>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</si>
  <si>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</si>
  <si>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</si>
  <si>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</si>
  <si>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</si>
  <si>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</si>
  <si>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</si>
  <si>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</si>
  <si>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</si>
  <si>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</si>
  <si>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</si>
  <si>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</si>
  <si>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</si>
  <si>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</si>
  <si>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</si>
  <si>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</si>
  <si>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</si>
  <si>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</si>
  <si>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</si>
  <si>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</si>
  <si>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</si>
  <si>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</si>
  <si>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</si>
  <si>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</si>
  <si>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</si>
  <si>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</si>
  <si>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</si>
  <si>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</si>
  <si>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</si>
  <si>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</si>
  <si>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</si>
  <si>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</si>
  <si>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</si>
  <si>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</si>
  <si>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</si>
  <si>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</si>
  <si>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</si>
  <si>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</si>
  <si>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</si>
  <si>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</si>
  <si>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</si>
  <si>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</si>
  <si>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</si>
  <si>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</si>
  <si>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</si>
  <si>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</si>
  <si>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</si>
  <si>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</si>
  <si>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</si>
  <si>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</si>
  <si>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</si>
  <si>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</si>
  <si>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</si>
  <si>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</si>
  <si>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</si>
  <si>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</si>
  <si>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</si>
  <si>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</si>
  <si>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</si>
  <si>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</si>
  <si>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</si>
  <si>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</si>
  <si>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</si>
  <si>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</si>
  <si>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</si>
  <si>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</si>
  <si>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</si>
  <si>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</si>
  <si>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</si>
  <si>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</si>
  <si>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</si>
  <si>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</si>
  <si>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</si>
  <si>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</si>
  <si>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</si>
  <si>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</si>
  <si>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</si>
  <si>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</si>
  <si>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</si>
  <si>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</si>
  <si>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</si>
  <si>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</si>
  <si>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</si>
  <si>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</si>
  <si>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</si>
  <si>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</si>
  <si>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</si>
  <si>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</si>
  <si>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</si>
  <si>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</si>
  <si>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</si>
  <si>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</si>
  <si>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</si>
  <si>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</si>
  <si>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</si>
  <si>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</si>
  <si>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</si>
  <si>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</si>
  <si>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</si>
  <si>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</si>
  <si>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</si>
  <si>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</si>
  <si>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</si>
  <si>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</si>
  <si>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</si>
  <si>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</si>
  <si>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</si>
  <si>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</si>
  <si>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</si>
  <si>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</si>
  <si>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</si>
  <si>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</si>
  <si>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</si>
  <si>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</si>
  <si>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</si>
  <si>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</si>
  <si>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</si>
  <si>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</si>
  <si>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</si>
  <si>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</si>
  <si>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</si>
  <si>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</si>
  <si>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</si>
  <si>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</si>
  <si>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</si>
  <si>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</si>
  <si>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</si>
  <si>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</si>
  <si>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</si>
  <si>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</si>
  <si>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</si>
  <si>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</si>
  <si>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</si>
  <si>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</si>
  <si>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</si>
  <si>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</si>
  <si>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</si>
  <si>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</si>
  <si>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</si>
  <si>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</si>
  <si>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</si>
  <si>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</si>
  <si>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</si>
  <si>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</si>
  <si>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</si>
  <si>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</si>
  <si>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</si>
  <si>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</si>
  <si>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</si>
  <si>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</si>
  <si>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</si>
  <si>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</si>
  <si>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</si>
  <si>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</si>
  <si>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</si>
  <si>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</si>
  <si>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</si>
  <si>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</si>
  <si>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</si>
  <si>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</si>
  <si>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</si>
  <si>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</si>
  <si>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</si>
  <si>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</si>
  <si>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</si>
  <si>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</si>
  <si>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</si>
  <si>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</si>
  <si>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</si>
  <si>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</si>
  <si>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</si>
  <si>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</si>
  <si>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</si>
  <si>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</si>
  <si>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</si>
  <si>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</si>
  <si>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</si>
  <si>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</si>
  <si>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</si>
  <si>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</si>
  <si>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</si>
  <si>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</si>
  <si>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</si>
  <si>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</si>
  <si>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</si>
  <si>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</si>
  <si>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</si>
  <si>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</si>
  <si>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</si>
  <si>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</si>
  <si>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</si>
  <si>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</si>
  <si>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</si>
  <si>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</si>
  <si>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</si>
  <si>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</si>
  <si>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</si>
  <si>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</si>
  <si>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</si>
  <si>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</si>
  <si>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</si>
  <si>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</si>
  <si>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</si>
  <si>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</si>
  <si>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</si>
  <si>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</si>
  <si>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</si>
  <si>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</si>
  <si>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</si>
  <si>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</si>
  <si>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</si>
  <si>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</si>
  <si>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</si>
  <si>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</si>
  <si>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</si>
  <si>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</si>
  <si>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</si>
  <si>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</si>
  <si>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</si>
  <si>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</si>
  <si>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</si>
  <si>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</si>
  <si>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</si>
  <si>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</si>
  <si>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</si>
  <si>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</si>
  <si>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</si>
  <si>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</si>
  <si>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</si>
  <si>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</si>
  <si>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</si>
  <si>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</si>
  <si>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</si>
  <si>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</si>
  <si>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</si>
  <si>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</si>
  <si>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</si>
  <si>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</si>
  <si>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</si>
  <si>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</si>
  <si>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</si>
  <si>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</si>
  <si>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</si>
  <si>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</si>
  <si>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</si>
  <si>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</si>
  <si>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</si>
  <si>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</si>
  <si>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</si>
  <si>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</si>
  <si>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</si>
  <si>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</si>
  <si>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</si>
  <si>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</si>
  <si>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</si>
  <si>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</si>
  <si>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</si>
  <si>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</si>
  <si>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</si>
  <si>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</si>
  <si>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</si>
  <si>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</si>
  <si>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</si>
  <si>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</si>
  <si>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</si>
  <si>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</si>
  <si>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</si>
  <si>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</si>
  <si>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</si>
  <si>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</si>
  <si>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</si>
  <si>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</si>
  <si>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</si>
  <si>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</si>
  <si>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</si>
  <si>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</si>
  <si>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</si>
  <si>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</si>
  <si>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</si>
  <si>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</si>
  <si>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</si>
  <si>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</si>
  <si>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</si>
  <si>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</si>
  <si>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</si>
  <si>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</si>
  <si>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</si>
  <si>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</si>
  <si>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</si>
  <si>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</si>
  <si>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</si>
  <si>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</si>
  <si>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</si>
  <si>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</si>
  <si>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</si>
  <si>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</si>
  <si>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</si>
  <si>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</si>
  <si>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</si>
  <si>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</si>
  <si>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</si>
  <si>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</si>
  <si>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</si>
  <si>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</si>
  <si>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</si>
  <si>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</si>
  <si>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</si>
  <si>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</si>
  <si>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</si>
  <si>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</si>
  <si>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</si>
  <si>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</si>
  <si>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</si>
  <si>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</si>
  <si>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</si>
  <si>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</si>
  <si>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</si>
  <si>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</si>
  <si>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</si>
  <si>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</si>
  <si>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</si>
  <si>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</si>
  <si>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</si>
  <si>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</si>
  <si>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</si>
  <si>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</si>
  <si>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</si>
  <si>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</si>
  <si>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</si>
  <si>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</si>
  <si>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</si>
  <si>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</si>
  <si>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</si>
  <si>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</si>
  <si>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</si>
  <si>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</si>
  <si>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</si>
  <si>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</si>
  <si>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</si>
  <si>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</si>
  <si>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</si>
  <si>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</si>
  <si>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</si>
  <si>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</si>
  <si>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</si>
  <si>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</si>
  <si>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</si>
  <si>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</si>
  <si>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</si>
  <si>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</si>
  <si>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</si>
  <si>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</si>
  <si>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</si>
  <si>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</si>
  <si>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</si>
  <si>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</si>
  <si>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</si>
  <si>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</si>
  <si>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</si>
  <si>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</si>
  <si>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</si>
  <si>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</si>
  <si>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</si>
  <si>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</si>
  <si>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</si>
  <si>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</si>
  <si>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</si>
  <si>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</si>
  <si>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</si>
  <si>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</si>
  <si>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</si>
  <si>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</si>
  <si>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</si>
  <si>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</si>
  <si>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</si>
  <si>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</si>
  <si>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</si>
  <si>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</si>
  <si>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</si>
  <si>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</si>
  <si>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</si>
  <si>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</si>
  <si>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</si>
  <si>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</si>
  <si>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</si>
  <si>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</si>
  <si>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</si>
  <si>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</si>
  <si>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</si>
  <si>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</si>
  <si>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</si>
  <si>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</si>
  <si>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</si>
  <si>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</si>
  <si>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</si>
  <si>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</si>
  <si>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</si>
  <si>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</si>
  <si>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</si>
  <si>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</si>
  <si>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</si>
  <si>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</si>
  <si>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</si>
  <si>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</si>
  <si>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</si>
  <si>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</si>
  <si>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</si>
  <si>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</si>
  <si>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</si>
  <si>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</si>
  <si>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</si>
  <si>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</si>
  <si>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</si>
  <si>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</si>
  <si>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</si>
  <si>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</si>
  <si>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</si>
  <si>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</si>
  <si>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</si>
  <si>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</si>
  <si>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</si>
  <si>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</si>
  <si>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</si>
  <si>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</si>
  <si>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</si>
  <si>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</si>
  <si>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</si>
  <si>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</si>
  <si>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</si>
  <si>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</si>
  <si>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</si>
  <si>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</si>
  <si>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</si>
  <si>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</si>
  <si>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</si>
  <si>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</si>
  <si>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</si>
  <si>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</si>
  <si>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</si>
  <si>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</si>
  <si>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</si>
  <si>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</si>
  <si>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</si>
  <si>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</si>
  <si>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</si>
  <si>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</si>
  <si>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</si>
  <si>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</si>
  <si>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</si>
  <si>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</si>
  <si>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</si>
  <si>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</si>
  <si>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</si>
  <si>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</si>
  <si>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</si>
  <si>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</si>
  <si>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</si>
  <si>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</si>
  <si>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</si>
  <si>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</si>
  <si>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</si>
  <si>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</si>
  <si>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</si>
  <si>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</si>
  <si>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</si>
  <si>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</si>
  <si>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</si>
  <si>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</si>
  <si>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</si>
  <si>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</si>
  <si>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</si>
  <si>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</si>
  <si>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</si>
  <si>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</si>
  <si>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</si>
  <si>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</si>
  <si>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</si>
  <si>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</si>
  <si>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</si>
  <si>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</si>
  <si>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</si>
  <si>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</si>
  <si>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</si>
  <si>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</si>
  <si>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</si>
  <si>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</si>
  <si>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</si>
  <si>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</si>
  <si>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</si>
  <si>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</si>
  <si>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</si>
  <si>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</si>
  <si>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</si>
  <si>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</si>
  <si>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</si>
  <si>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</si>
  <si>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</si>
  <si>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</si>
  <si>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</si>
  <si>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</si>
  <si>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</si>
  <si>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</si>
  <si>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</si>
  <si>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</si>
  <si>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</si>
  <si>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</si>
  <si>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</si>
  <si>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</si>
  <si>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</si>
  <si>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</si>
  <si>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</si>
  <si>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</si>
  <si>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</si>
  <si>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</si>
  <si>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</si>
  <si>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</si>
  <si>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</si>
  <si>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</si>
  <si>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</si>
  <si>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</si>
  <si>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</si>
  <si>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</si>
  <si>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</si>
  <si>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</si>
  <si>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</si>
  <si>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</si>
  <si>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</si>
  <si>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</si>
  <si>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</si>
  <si>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</si>
  <si>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</si>
  <si>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</si>
  <si>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</si>
  <si>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</si>
  <si>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</si>
  <si>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</si>
  <si>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</si>
  <si>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</si>
  <si>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</si>
  <si>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</si>
  <si>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</si>
  <si>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</si>
  <si>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</si>
  <si>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</si>
  <si>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</si>
  <si>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</si>
  <si>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</si>
  <si>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</si>
  <si>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</si>
  <si>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</si>
  <si>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</si>
  <si>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</si>
  <si>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</si>
  <si>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</si>
  <si>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</si>
  <si>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</si>
  <si>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</si>
  <si>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</si>
  <si>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</si>
  <si>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</si>
  <si>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</si>
  <si>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</si>
  <si>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</si>
  <si>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</si>
  <si>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</si>
  <si>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</si>
  <si>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</si>
  <si>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</si>
  <si>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</si>
  <si>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</si>
  <si>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</si>
  <si>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</si>
  <si>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</si>
  <si>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</si>
  <si>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</si>
  <si>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</si>
  <si>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</si>
  <si>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</si>
  <si>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</si>
  <si>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</si>
  <si>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</si>
  <si>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</si>
  <si>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</si>
  <si>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</si>
  <si>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</si>
  <si>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</si>
  <si>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</si>
  <si>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</si>
  <si>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</si>
  <si>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</si>
  <si>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</si>
  <si>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</si>
  <si>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</si>
  <si>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</si>
  <si>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</si>
  <si>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</si>
  <si>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</si>
  <si>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</si>
  <si>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</si>
  <si>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</si>
  <si>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</si>
  <si>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</si>
  <si>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</si>
  <si>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</si>
  <si>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</si>
  <si>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</si>
  <si>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</si>
  <si>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</si>
  <si>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</si>
  <si>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</si>
  <si>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</si>
  <si>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</si>
  <si>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</si>
  <si>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</si>
  <si>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</si>
  <si>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</si>
  <si>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</si>
  <si>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</si>
  <si>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</si>
  <si>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</si>
  <si>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</si>
  <si>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</si>
  <si>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</si>
  <si>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</si>
  <si>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</si>
  <si>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</si>
  <si>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</si>
  <si>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</si>
  <si>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</si>
  <si>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</si>
  <si>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</si>
  <si>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</si>
  <si>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</si>
  <si>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</si>
  <si>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</si>
  <si>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</si>
  <si>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</si>
  <si>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</si>
  <si>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</si>
  <si>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</si>
  <si>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</si>
  <si>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</si>
  <si>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</si>
  <si>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</si>
  <si>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</si>
  <si>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</si>
  <si>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</si>
  <si>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</si>
  <si>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</si>
  <si>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</si>
  <si>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</si>
  <si>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</si>
  <si>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</si>
  <si>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</si>
  <si>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</si>
  <si>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</si>
  <si>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</si>
  <si>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</si>
  <si>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</si>
  <si>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</si>
  <si>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</si>
  <si>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</si>
  <si>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</si>
  <si>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</si>
  <si>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</si>
  <si>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</si>
  <si>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</si>
  <si>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</si>
  <si>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</si>
  <si>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</si>
  <si>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</si>
  <si>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</si>
  <si>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</si>
  <si>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</si>
  <si>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</si>
  <si>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</si>
  <si>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</si>
  <si>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</si>
  <si>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</si>
  <si>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</si>
  <si>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</si>
  <si>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</si>
  <si>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</si>
  <si>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</si>
  <si>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</si>
  <si>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</si>
  <si>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</si>
  <si>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</si>
  <si>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</si>
  <si>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</si>
  <si>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</si>
  <si>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</si>
  <si>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</si>
  <si>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</si>
  <si>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</si>
  <si>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</si>
  <si>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</si>
  <si>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</si>
  <si>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</si>
  <si>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</si>
  <si>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</si>
  <si>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</si>
  <si>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</si>
  <si>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</si>
  <si>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</si>
  <si>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</si>
  <si>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</si>
  <si>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</si>
  <si>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</si>
  <si>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</si>
  <si>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</si>
  <si>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</si>
  <si>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</si>
  <si>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</si>
  <si>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</si>
  <si>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</si>
  <si>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</si>
  <si>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</si>
  <si>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</si>
  <si>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</si>
  <si>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</si>
  <si>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</si>
  <si>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</si>
  <si>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</si>
  <si>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</si>
  <si>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</si>
  <si>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</si>
  <si>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</si>
  <si>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</si>
  <si>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</si>
  <si>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</si>
  <si>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</si>
  <si>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</si>
  <si>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</si>
  <si>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</si>
  <si>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</si>
  <si>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</si>
  <si>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</si>
  <si>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</si>
  <si>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</si>
  <si>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</si>
  <si>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</si>
  <si>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</si>
  <si>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</si>
  <si>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</si>
  <si>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</si>
  <si>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</si>
  <si>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</si>
  <si>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</si>
  <si>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</si>
  <si>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</si>
  <si>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</si>
  <si>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</si>
  <si>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</si>
  <si>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</si>
  <si>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</si>
  <si>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</si>
  <si>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</si>
  <si>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</si>
  <si>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</si>
  <si>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</si>
  <si>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</si>
  <si>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</si>
  <si>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</si>
  <si>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</si>
  <si>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</si>
  <si>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</si>
  <si>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</si>
  <si>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</si>
  <si>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</si>
  <si>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</si>
  <si>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</si>
  <si>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</si>
  <si>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</si>
  <si>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</si>
  <si>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</si>
  <si>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</si>
  <si>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</si>
  <si>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</si>
  <si>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</si>
  <si>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</si>
  <si>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</si>
  <si>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</si>
  <si>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</si>
  <si>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</si>
  <si>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</si>
  <si>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</si>
  <si>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</si>
  <si>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</si>
  <si>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</si>
  <si>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</si>
  <si>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</si>
  <si>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</si>
  <si>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</si>
  <si>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</si>
  <si>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</si>
  <si>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</si>
  <si>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</si>
  <si>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</si>
  <si>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</si>
  <si>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</si>
  <si>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</si>
  <si>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</si>
  <si>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</si>
  <si>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</si>
  <si>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</si>
  <si>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</si>
  <si>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</si>
  <si>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</si>
  <si>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</si>
  <si>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</si>
  <si>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</si>
  <si>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</si>
  <si>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</si>
  <si>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</si>
  <si>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</si>
  <si>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</si>
  <si>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</si>
  <si>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</si>
  <si>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</si>
  <si>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</si>
  <si>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</si>
  <si>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</si>
  <si>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</si>
  <si>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</si>
  <si>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</si>
  <si>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</si>
  <si>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</si>
  <si>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</si>
  <si>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</si>
  <si>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</si>
  <si>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</si>
  <si>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</si>
  <si>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</si>
  <si>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</si>
  <si>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</si>
  <si>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</si>
  <si>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</si>
  <si>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</si>
  <si>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</si>
  <si>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</si>
  <si>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</si>
  <si>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</si>
  <si>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</si>
  <si>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</si>
  <si>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</si>
  <si>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</si>
  <si>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</si>
  <si>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</si>
  <si>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</si>
  <si>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</si>
  <si>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</si>
  <si>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</si>
  <si>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</si>
  <si>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</si>
  <si>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</si>
  <si>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</si>
  <si>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</si>
  <si>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</si>
  <si>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</si>
  <si>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</si>
  <si>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</si>
  <si>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</si>
  <si>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</si>
  <si>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</si>
  <si>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</si>
  <si>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</si>
  <si>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</si>
  <si>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</si>
  <si>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</si>
  <si>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</si>
  <si>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</si>
  <si>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</si>
  <si>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</si>
  <si>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</si>
  <si>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</si>
  <si>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</si>
  <si>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</si>
  <si>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</si>
  <si>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</si>
  <si>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</si>
  <si>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</si>
  <si>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</si>
  <si>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</si>
  <si>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</si>
  <si>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</si>
  <si>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</si>
  <si>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</si>
  <si>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</si>
  <si>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</si>
  <si>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</si>
  <si>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</si>
  <si>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</si>
  <si>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</si>
  <si>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</si>
  <si>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</si>
  <si>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</si>
  <si>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</si>
  <si>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</si>
  <si>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</si>
  <si>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</si>
  <si>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</si>
  <si>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</si>
  <si>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</si>
  <si>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</si>
  <si>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</si>
  <si>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</si>
  <si>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</si>
  <si>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</si>
  <si>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</si>
  <si>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</si>
  <si>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</si>
  <si>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</si>
  <si>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</si>
  <si>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</si>
  <si>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</si>
  <si>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</si>
  <si>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</si>
  <si>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</si>
  <si>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</si>
  <si>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</si>
  <si>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</si>
  <si>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</si>
  <si>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</si>
  <si>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</si>
  <si>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</si>
  <si>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</si>
  <si>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</si>
  <si>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</si>
  <si>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</si>
  <si>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</si>
  <si>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</si>
  <si>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</si>
  <si>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</si>
  <si>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</si>
  <si>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</si>
  <si>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</si>
  <si>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</si>
  <si>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</si>
  <si>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</si>
  <si>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</si>
  <si>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</si>
  <si>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</si>
  <si>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</si>
  <si>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</si>
  <si>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</si>
  <si>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</si>
  <si>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</si>
  <si>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</si>
  <si>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</si>
  <si>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</si>
  <si>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</si>
  <si>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</si>
  <si>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</si>
  <si>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</si>
  <si>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</si>
  <si>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</si>
  <si>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</si>
  <si>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</si>
  <si>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</si>
  <si>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</si>
  <si>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</si>
  <si>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</si>
  <si>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</si>
  <si>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</si>
  <si>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</si>
  <si>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</si>
  <si>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</si>
  <si>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</si>
  <si>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</si>
  <si>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</si>
  <si>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</si>
  <si>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</si>
  <si>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</si>
  <si>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</si>
  <si>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</si>
  <si>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</si>
  <si>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</si>
  <si>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</si>
  <si>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</si>
  <si>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</si>
  <si>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</si>
  <si>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</si>
  <si>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</si>
  <si>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</si>
  <si>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</si>
  <si>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</si>
  <si>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</si>
  <si>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</si>
  <si>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</si>
  <si>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</si>
  <si>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</si>
  <si>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</si>
  <si>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</si>
  <si>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</si>
  <si>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</si>
  <si>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</si>
  <si>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</si>
  <si>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</si>
  <si>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</si>
  <si>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</si>
  <si>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</si>
  <si>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</si>
  <si>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</si>
  <si>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</si>
  <si>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</si>
  <si>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</si>
  <si>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</si>
  <si>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</si>
  <si>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</si>
  <si>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</si>
  <si>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</si>
  <si>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</si>
  <si>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</si>
  <si>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</si>
  <si>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</si>
  <si>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</si>
  <si>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</si>
  <si>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</si>
  <si>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</si>
  <si>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</si>
  <si>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</si>
  <si>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</si>
  <si>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</si>
  <si>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</si>
  <si>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</si>
  <si>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</si>
  <si>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</si>
  <si>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</si>
  <si>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</si>
  <si>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</si>
  <si>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</si>
  <si>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</si>
  <si>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</si>
  <si>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</si>
  <si>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</si>
  <si>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</si>
  <si>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</si>
  <si>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</si>
  <si>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</si>
  <si>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</si>
  <si>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</si>
  <si>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</si>
  <si>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</si>
  <si>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</si>
  <si>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</si>
  <si>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</si>
  <si>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</si>
  <si>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</si>
  <si>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</si>
  <si>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</si>
  <si>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</si>
  <si>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</si>
  <si>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</si>
  <si>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</si>
  <si>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</si>
  <si>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</si>
  <si>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</si>
  <si>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</si>
  <si>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</si>
  <si>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</si>
  <si>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</si>
  <si>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</si>
  <si>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</si>
  <si>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</si>
  <si>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</si>
  <si>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</si>
  <si>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</si>
  <si>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</si>
  <si>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</si>
  <si>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</si>
  <si>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</si>
  <si>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</si>
  <si>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</si>
  <si>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</si>
  <si>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</si>
  <si>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</si>
  <si>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</si>
  <si>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</si>
  <si>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</si>
  <si>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</si>
  <si>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</si>
  <si>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</si>
  <si>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</si>
  <si>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</si>
  <si>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</si>
  <si>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</si>
  <si>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</si>
  <si>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</si>
  <si>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</si>
  <si>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</si>
  <si>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</si>
  <si>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</si>
  <si>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</si>
  <si>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</si>
  <si>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</si>
  <si>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</si>
  <si>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</si>
  <si>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</si>
  <si>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</si>
  <si>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</si>
  <si>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</si>
  <si>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</si>
  <si>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</si>
  <si>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</si>
  <si>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</si>
  <si>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</si>
  <si>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</si>
  <si>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</si>
  <si>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</si>
  <si>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</si>
  <si>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</si>
  <si>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</si>
  <si>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</si>
  <si>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</si>
  <si>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</si>
  <si>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</si>
  <si>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</si>
  <si>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</si>
  <si>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</si>
  <si>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</si>
  <si>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</si>
  <si>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</si>
  <si>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</si>
  <si>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</si>
  <si>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</si>
  <si>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</si>
  <si>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</si>
  <si>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</si>
  <si>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</si>
  <si>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</si>
  <si>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</si>
  <si>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</si>
  <si>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</si>
  <si>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</si>
  <si>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</si>
  <si>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</si>
  <si>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</si>
  <si>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</si>
  <si>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</si>
  <si>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</si>
  <si>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</si>
  <si>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</si>
  <si>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</si>
  <si>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</si>
  <si>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</si>
  <si>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</si>
  <si>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</si>
  <si>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</si>
  <si>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</si>
  <si>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</si>
  <si>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</si>
  <si>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</si>
  <si>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</si>
  <si>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</si>
  <si>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</si>
  <si>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</si>
  <si>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</si>
  <si>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</si>
  <si>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</si>
  <si>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</si>
  <si>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</si>
  <si>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</si>
  <si>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</si>
  <si>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</si>
  <si>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</si>
  <si>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</si>
  <si>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</si>
  <si>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</si>
  <si>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</si>
  <si>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</si>
  <si>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</si>
  <si>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</si>
  <si>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</si>
  <si>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</si>
  <si>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</si>
  <si>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</si>
  <si>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</si>
  <si>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</si>
  <si>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</si>
  <si>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</si>
  <si>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</si>
  <si>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</si>
  <si>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</si>
  <si>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</si>
  <si>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</si>
  <si>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</si>
  <si>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</si>
  <si>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</si>
  <si>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</si>
  <si>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</si>
  <si>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</si>
  <si>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</si>
  <si>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</si>
  <si>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</si>
  <si>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</si>
  <si>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</si>
  <si>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</si>
  <si>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</si>
  <si>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</si>
  <si>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</si>
  <si>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</si>
  <si>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</si>
  <si>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</si>
  <si>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</si>
  <si>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</si>
  <si>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</si>
  <si>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</si>
  <si>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</si>
  <si>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</si>
  <si>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</si>
  <si>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</si>
  <si>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</si>
  <si>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</si>
  <si>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</si>
  <si>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</si>
  <si>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</si>
  <si>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</si>
  <si>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</si>
  <si>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</si>
  <si>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</si>
  <si>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</si>
  <si>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</si>
  <si>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</si>
  <si>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</si>
  <si>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</si>
  <si>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</si>
  <si>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</si>
  <si>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</si>
  <si>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</si>
  <si>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</si>
  <si>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</si>
  <si>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</si>
  <si>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</si>
  <si>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</si>
  <si>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</si>
  <si>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</si>
  <si>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</si>
  <si>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</si>
  <si>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</si>
  <si>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</si>
  <si>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</si>
  <si>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</si>
  <si>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</si>
  <si>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</si>
  <si>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</si>
  <si>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</si>
  <si>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</si>
  <si>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</si>
  <si>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</si>
  <si>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</si>
  <si>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</si>
  <si>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</si>
  <si>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</si>
  <si>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</si>
  <si>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</si>
  <si>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</si>
  <si>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</si>
  <si>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</si>
  <si>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</si>
  <si>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</si>
  <si>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</si>
  <si>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</si>
  <si>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</si>
  <si>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</si>
  <si>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</si>
  <si>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</si>
  <si>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</si>
  <si>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</si>
  <si>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</si>
  <si>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</si>
  <si>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</si>
  <si>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</si>
  <si>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</si>
  <si>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</si>
  <si>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</si>
  <si>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</si>
  <si>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</si>
  <si>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</si>
  <si>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</si>
  <si>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</si>
  <si>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</si>
  <si>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</si>
  <si>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</si>
  <si>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</si>
  <si>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</si>
  <si>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</si>
  <si>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</si>
  <si>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</si>
  <si>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</si>
  <si>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</si>
  <si>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</si>
  <si>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</si>
  <si>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</si>
  <si>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</si>
  <si>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</si>
  <si>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</si>
  <si>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</si>
  <si>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</si>
  <si>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</si>
  <si>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</si>
  <si>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</si>
  <si>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</si>
  <si>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</si>
  <si>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</si>
  <si>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</si>
  <si>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</si>
  <si>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</si>
  <si>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</si>
  <si>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</si>
  <si>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</si>
  <si>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</si>
  <si>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</si>
  <si>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</si>
  <si>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</si>
  <si>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</si>
  <si>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</si>
  <si>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</si>
  <si>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</si>
  <si>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</si>
  <si>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</si>
  <si>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</si>
  <si>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</si>
  <si>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</si>
  <si>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</si>
  <si>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</si>
  <si>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</si>
  <si>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</si>
  <si>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</si>
  <si>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</si>
  <si>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</si>
  <si>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</si>
  <si>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</si>
  <si>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</si>
  <si>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</si>
  <si>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</si>
  <si>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</si>
  <si>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</si>
  <si>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</si>
  <si>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</si>
  <si>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</si>
  <si>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</si>
  <si>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</si>
  <si>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</si>
  <si>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</si>
  <si>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</si>
  <si>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</si>
  <si>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</si>
  <si>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</si>
  <si>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</si>
  <si>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</si>
  <si>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</si>
  <si>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</si>
  <si>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</si>
  <si>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</si>
  <si>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</si>
  <si>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</si>
  <si>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</si>
  <si>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</si>
  <si>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</si>
  <si>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</si>
  <si>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</si>
  <si>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</si>
  <si>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</si>
  <si>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</si>
  <si>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</si>
  <si>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</si>
  <si>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</si>
  <si>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</si>
  <si>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</si>
  <si>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</si>
  <si>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</si>
  <si>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</si>
  <si>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</si>
  <si>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</si>
  <si>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</si>
  <si>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</si>
  <si>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</si>
  <si>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</si>
  <si>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</si>
  <si>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</si>
  <si>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</si>
  <si>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</si>
  <si>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</si>
  <si>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</si>
  <si>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</si>
  <si>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</si>
  <si>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</si>
  <si>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</si>
  <si>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</si>
  <si>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</si>
  <si>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</si>
  <si>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</si>
  <si>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</si>
  <si>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</si>
  <si>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</si>
  <si>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</si>
  <si>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</si>
  <si>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</si>
  <si>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</si>
  <si>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</si>
  <si>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</si>
  <si>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</si>
  <si>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</si>
  <si>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</si>
  <si>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</si>
  <si>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</si>
  <si>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</si>
  <si>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</si>
  <si>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</si>
  <si>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</si>
  <si>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</si>
  <si>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</si>
  <si>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</si>
  <si>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</si>
  <si>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</si>
  <si>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</si>
  <si>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</si>
  <si>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</si>
  <si>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</si>
  <si>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</si>
  <si>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</si>
  <si>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</si>
  <si>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</si>
  <si>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</si>
  <si>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</si>
  <si>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</si>
  <si>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</si>
  <si>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</si>
  <si>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</si>
  <si>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</si>
  <si>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</si>
  <si>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</si>
  <si>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</si>
  <si>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</si>
  <si>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</si>
  <si>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</si>
  <si>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</si>
  <si>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</si>
  <si>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</si>
  <si>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</si>
  <si>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</si>
  <si>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</si>
  <si>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</si>
  <si>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</si>
  <si>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</si>
  <si>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</si>
  <si>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</si>
  <si>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</si>
  <si>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</si>
  <si>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</si>
  <si>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</si>
  <si>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</si>
  <si>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</si>
  <si>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</si>
  <si>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</si>
  <si>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</si>
  <si>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</si>
  <si>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</si>
  <si>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</si>
  <si>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</si>
  <si>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</si>
  <si>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</si>
  <si>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</si>
  <si>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</si>
  <si>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</si>
  <si>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</si>
  <si>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</si>
  <si>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</si>
  <si>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</si>
  <si>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</si>
  <si>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</si>
  <si>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</si>
  <si>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</si>
  <si>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</si>
  <si>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</si>
  <si>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</si>
  <si>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</si>
  <si>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</si>
  <si>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</si>
  <si>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</si>
  <si>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</si>
  <si>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</si>
  <si>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</si>
  <si>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</si>
  <si>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</si>
  <si>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</si>
  <si>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</si>
  <si>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</si>
  <si>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</si>
  <si>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</si>
  <si>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</si>
  <si>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</si>
  <si>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</si>
  <si>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</si>
  <si>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</si>
  <si>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</si>
  <si>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</si>
  <si>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</si>
  <si>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</si>
  <si>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</si>
  <si>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</si>
  <si>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</si>
  <si>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</si>
  <si>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</si>
  <si>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</si>
  <si>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</si>
  <si>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</si>
  <si>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</si>
  <si>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</si>
  <si>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</si>
  <si>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</si>
  <si>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</si>
  <si>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</si>
  <si>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</si>
  <si>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</si>
  <si>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</si>
  <si>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</si>
  <si>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</si>
  <si>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</si>
  <si>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</si>
  <si>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</si>
  <si>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</si>
  <si>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</si>
  <si>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</si>
  <si>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</si>
  <si>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</si>
  <si>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</si>
  <si>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</si>
  <si>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</si>
  <si>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</si>
  <si>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</si>
  <si>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</si>
  <si>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</si>
  <si>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</si>
  <si>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</si>
  <si>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</si>
  <si>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</si>
  <si>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</si>
  <si>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</si>
  <si>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</si>
  <si>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</si>
  <si>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</si>
  <si>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</si>
  <si>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</si>
  <si>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</si>
  <si>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</si>
  <si>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</si>
  <si>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</si>
  <si>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</si>
  <si>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</si>
  <si>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</si>
  <si>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</si>
  <si>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</si>
  <si>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</si>
  <si>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</si>
  <si>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</si>
  <si>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</si>
  <si>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</si>
  <si>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</si>
  <si>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</si>
  <si>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</si>
  <si>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</si>
  <si>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</si>
  <si>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</si>
  <si>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</si>
  <si>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</si>
  <si>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</si>
  <si>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</si>
  <si>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</si>
  <si>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</si>
  <si>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</si>
  <si>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</si>
  <si>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</si>
  <si>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</si>
  <si>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</si>
  <si>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</si>
  <si>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</si>
  <si>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</si>
  <si>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</si>
  <si>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</si>
  <si>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</si>
  <si>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</si>
  <si>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</si>
  <si>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</si>
  <si>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</si>
  <si>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</si>
  <si>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</si>
  <si>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</si>
  <si>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</si>
  <si>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</si>
  <si>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</si>
  <si>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</si>
  <si>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</si>
  <si>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</si>
  <si>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</si>
  <si>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</si>
  <si>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</si>
  <si>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</si>
  <si>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</si>
  <si>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</si>
  <si>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</si>
  <si>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</si>
  <si>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</si>
  <si>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</si>
  <si>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</si>
  <si>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</si>
  <si>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</si>
  <si>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</si>
  <si>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</si>
  <si>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</si>
  <si>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</si>
  <si>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</si>
  <si>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</si>
  <si>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</si>
  <si>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</si>
  <si>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</si>
  <si>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</si>
  <si>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</si>
  <si>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</si>
  <si>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</si>
  <si>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</si>
  <si>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</si>
  <si>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</si>
  <si>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</si>
  <si>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</si>
  <si>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</si>
  <si>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</si>
  <si>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</si>
  <si>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</si>
  <si>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</si>
  <si>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</si>
  <si>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</si>
  <si>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</si>
  <si>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</si>
  <si>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</si>
  <si>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</si>
  <si>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</si>
  <si>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</si>
  <si>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</si>
  <si>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</si>
  <si>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</si>
  <si>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</si>
  <si>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</si>
  <si>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</si>
  <si>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</si>
  <si>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</si>
  <si>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</si>
  <si>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</si>
  <si>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</si>
  <si>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</si>
  <si>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</si>
  <si>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</si>
  <si>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</si>
  <si>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</si>
  <si>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</si>
  <si>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</si>
  <si>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</si>
  <si>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</si>
  <si>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</si>
  <si>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</si>
  <si>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</si>
  <si>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</si>
  <si>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</si>
  <si>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</si>
  <si>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</si>
  <si>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</si>
  <si>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</si>
  <si>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</si>
  <si>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</si>
  <si>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</si>
  <si>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</si>
  <si>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</si>
  <si>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</si>
  <si>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</si>
  <si>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</si>
  <si>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</si>
  <si>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</si>
  <si>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</si>
  <si>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</si>
  <si>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</si>
  <si>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</si>
  <si>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</si>
  <si>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</si>
  <si>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</si>
  <si>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</si>
  <si>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</si>
  <si>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</si>
  <si>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</si>
  <si>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</si>
  <si>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</si>
  <si>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</si>
  <si>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</si>
  <si>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</si>
  <si>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</si>
  <si>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</si>
  <si>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</si>
  <si>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</si>
  <si>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</si>
  <si>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</si>
  <si>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</si>
  <si>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</si>
  <si>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</si>
  <si>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</si>
  <si>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</si>
  <si>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</si>
  <si>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</si>
  <si>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</si>
  <si>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</si>
  <si>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</si>
  <si>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</si>
  <si>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</si>
  <si>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</si>
  <si>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</si>
  <si>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</si>
  <si>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</si>
  <si>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</si>
  <si>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</si>
  <si>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</si>
  <si>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</si>
  <si>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</si>
  <si>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</si>
  <si>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</si>
  <si>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</si>
  <si>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</si>
  <si>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</si>
  <si>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</si>
  <si>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</si>
  <si>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</si>
  <si>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</si>
  <si>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</si>
  <si>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</si>
  <si>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</si>
  <si>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</si>
  <si>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</si>
  <si>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</si>
  <si>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</si>
  <si>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</si>
  <si>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</si>
  <si>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</si>
  <si>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</si>
  <si>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</si>
  <si>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</si>
  <si>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</si>
  <si>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</si>
  <si>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</si>
  <si>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</si>
  <si>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</si>
  <si>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</si>
  <si>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</si>
  <si>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</si>
  <si>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</si>
  <si>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</si>
  <si>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</si>
  <si>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</si>
  <si>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</si>
  <si>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</si>
  <si>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</si>
  <si>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</si>
  <si>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</si>
  <si>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</si>
  <si>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</si>
  <si>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</si>
  <si>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</si>
  <si>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</si>
  <si>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</si>
  <si>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</si>
  <si>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</si>
  <si>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</si>
  <si>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</si>
  <si>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</si>
  <si>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</si>
  <si>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</si>
  <si>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</si>
  <si>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</si>
  <si>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</si>
  <si>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</si>
  <si>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</si>
  <si>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</si>
  <si>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</si>
  <si>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</si>
  <si>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</si>
  <si>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</si>
  <si>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</si>
  <si>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</si>
  <si>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</si>
  <si>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</si>
  <si>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</si>
  <si>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</si>
  <si>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</si>
  <si>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</si>
  <si>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</si>
  <si>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</si>
  <si>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</si>
  <si>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</si>
  <si>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</si>
  <si>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</si>
  <si>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</si>
  <si>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</si>
  <si>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</si>
  <si>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</si>
  <si>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</si>
  <si>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</si>
  <si>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</si>
  <si>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</si>
  <si>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</si>
  <si>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</si>
  <si>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</si>
  <si>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</si>
  <si>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</si>
  <si>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</si>
  <si>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</si>
  <si>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</si>
  <si>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</si>
  <si>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</si>
  <si>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</si>
  <si>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</si>
  <si>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</si>
  <si>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</si>
  <si>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</si>
  <si>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</si>
  <si>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</si>
  <si>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</si>
  <si>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</si>
  <si>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</si>
  <si>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</si>
  <si>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</si>
  <si>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</si>
  <si>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</si>
  <si>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</si>
  <si>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</si>
  <si>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</si>
  <si>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</si>
  <si>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</si>
  <si>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</si>
  <si>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</si>
  <si>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</si>
  <si>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</si>
  <si>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</si>
  <si>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</si>
  <si>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</si>
  <si>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</si>
  <si>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</si>
  <si>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</si>
  <si>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</si>
  <si>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</si>
  <si>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</si>
  <si>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</si>
  <si>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</si>
  <si>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</si>
  <si>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</si>
  <si>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</si>
  <si>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</si>
  <si>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</si>
  <si>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</si>
  <si>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</si>
  <si>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</si>
  <si>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</si>
  <si>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</si>
  <si>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</si>
  <si>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</si>
  <si>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</si>
  <si>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</si>
  <si>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</si>
  <si>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</si>
  <si>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</si>
  <si>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</si>
  <si>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</si>
  <si>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</si>
  <si>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</si>
  <si>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</si>
  <si>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</si>
  <si>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</si>
  <si>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</si>
  <si>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</si>
  <si>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</si>
  <si>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</si>
  <si>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</si>
  <si>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</si>
  <si>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</si>
  <si>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</si>
  <si>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</si>
  <si>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</si>
  <si>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</si>
  <si>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</si>
  <si>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</si>
  <si>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</si>
  <si>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</si>
  <si>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</si>
  <si>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</si>
  <si>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</si>
  <si>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</si>
  <si>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</si>
  <si>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</si>
  <si>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</si>
  <si>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</si>
  <si>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</si>
  <si>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</si>
  <si>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</si>
  <si>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</si>
  <si>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</si>
  <si>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</si>
  <si>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</si>
  <si>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</si>
  <si>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</si>
  <si>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</si>
  <si>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</si>
  <si>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</si>
  <si>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</si>
  <si>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</si>
  <si>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</si>
  <si>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</si>
  <si>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</si>
  <si>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</si>
  <si>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</si>
  <si>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</si>
  <si>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</si>
  <si>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</si>
  <si>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</si>
  <si>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</si>
  <si>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</si>
  <si>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</si>
  <si>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</si>
  <si>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</si>
  <si>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</si>
  <si>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</si>
  <si>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</si>
  <si>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</si>
  <si>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</si>
  <si>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</si>
  <si>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</si>
  <si>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</si>
  <si>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</si>
  <si>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</si>
  <si>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</si>
  <si>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</si>
  <si>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</si>
  <si>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</si>
  <si>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</si>
  <si>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</si>
  <si>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</si>
  <si>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</si>
  <si>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</si>
  <si>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</si>
  <si>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</si>
  <si>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</si>
  <si>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</si>
  <si>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</si>
  <si>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</si>
  <si>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</si>
  <si>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</si>
  <si>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</si>
  <si>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</si>
  <si>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</si>
  <si>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</si>
  <si>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</si>
  <si>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</si>
  <si>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</si>
  <si>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</si>
  <si>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</si>
  <si>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</si>
  <si>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</si>
  <si>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</si>
  <si>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</si>
  <si>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</si>
  <si>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</si>
  <si>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</si>
  <si>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</si>
  <si>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</si>
  <si>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</si>
  <si>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</si>
  <si>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</si>
  <si>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</si>
  <si>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</si>
  <si>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</si>
  <si>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</si>
  <si>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</si>
  <si>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</si>
  <si>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</si>
  <si>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</si>
  <si>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</si>
  <si>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</si>
  <si>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</si>
  <si>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</si>
  <si>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</si>
  <si>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</si>
  <si>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</si>
  <si>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</si>
  <si>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</si>
  <si>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</si>
  <si>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</si>
  <si>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</si>
  <si>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</si>
  <si>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</si>
  <si>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</si>
  <si>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</si>
  <si>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</si>
  <si>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</si>
  <si>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</si>
  <si>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</si>
  <si>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</si>
  <si>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</si>
  <si>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</si>
  <si>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</si>
  <si>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</si>
  <si>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</si>
  <si>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</si>
  <si>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</si>
  <si>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</si>
  <si>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</si>
  <si>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</si>
  <si>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</si>
  <si>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</si>
  <si>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</si>
  <si>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</si>
  <si>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</si>
  <si>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</si>
  <si>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</si>
  <si>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</si>
  <si>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</si>
  <si>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</si>
  <si>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</si>
  <si>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</si>
  <si>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</si>
  <si>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</si>
  <si>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</si>
  <si>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</si>
  <si>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</si>
  <si>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</si>
  <si>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</si>
  <si>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</si>
  <si>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</si>
  <si>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</si>
  <si>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</si>
  <si>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</si>
  <si>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</si>
  <si>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</si>
  <si>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</si>
  <si>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</si>
  <si>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</si>
  <si>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</si>
  <si>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</si>
  <si>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</si>
  <si>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</si>
  <si>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</si>
  <si>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</si>
  <si>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</si>
  <si>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</si>
  <si>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</si>
  <si>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</si>
  <si>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</si>
  <si>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</si>
  <si>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</si>
  <si>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</si>
  <si>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</si>
  <si>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</si>
  <si>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</si>
  <si>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</si>
  <si>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</si>
  <si>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</si>
  <si>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</si>
  <si>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</si>
  <si>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</si>
  <si>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</si>
  <si>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</si>
  <si>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</si>
  <si>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</si>
  <si>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</si>
  <si>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</si>
  <si>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</si>
  <si>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</si>
  <si>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</si>
  <si>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</si>
  <si>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</si>
  <si>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</si>
  <si>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</si>
  <si>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</si>
  <si>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</si>
  <si>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</si>
  <si>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</si>
  <si>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</si>
  <si>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</si>
  <si>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</si>
  <si>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</si>
  <si>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</si>
  <si>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</si>
  <si>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</si>
  <si>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</si>
  <si>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</si>
  <si>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</si>
  <si>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</si>
  <si>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</si>
  <si>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</si>
  <si>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</si>
  <si>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</si>
  <si>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</si>
  <si>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</si>
  <si>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</si>
  <si>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</si>
  <si>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</si>
  <si>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</si>
  <si>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</si>
  <si>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</si>
  <si>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</si>
  <si>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</si>
  <si>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</si>
  <si>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</si>
  <si>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</si>
  <si>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</si>
  <si>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</si>
  <si>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</si>
  <si>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</si>
  <si>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</si>
  <si>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</si>
  <si>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</si>
  <si>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</si>
  <si>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</si>
  <si>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</si>
  <si>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</si>
  <si>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</si>
  <si>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</si>
  <si>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</si>
  <si>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</si>
  <si>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</si>
  <si>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</si>
  <si>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</si>
  <si>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</si>
  <si>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</si>
  <si>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</si>
  <si>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</si>
  <si>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</si>
  <si>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</si>
  <si>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</si>
  <si>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</si>
  <si>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</si>
  <si>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</si>
  <si>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</si>
  <si>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</si>
  <si>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</si>
  <si>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</si>
  <si>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</si>
  <si>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</si>
  <si>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</si>
  <si>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</si>
  <si>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</si>
  <si>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</si>
  <si>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</si>
  <si>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</si>
  <si>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</si>
  <si>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</si>
  <si>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</si>
  <si>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</si>
  <si>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</si>
  <si>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</si>
  <si>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</si>
  <si>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</si>
  <si>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</si>
  <si>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</si>
  <si>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</si>
  <si>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</si>
  <si>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</si>
  <si>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</si>
  <si>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</si>
  <si>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</si>
  <si>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</si>
  <si>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</si>
  <si>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</si>
  <si>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</si>
  <si>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</si>
  <si>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</si>
  <si>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</si>
  <si>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</si>
  <si>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</si>
  <si>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</si>
  <si>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</si>
  <si>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</si>
  <si>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</si>
  <si>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</si>
  <si>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</si>
  <si>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</si>
  <si>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</si>
  <si>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</si>
  <si>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</si>
  <si>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</si>
  <si>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</si>
  <si>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</si>
  <si>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</si>
  <si>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</si>
  <si>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</si>
  <si>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</si>
  <si>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</si>
  <si>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</si>
  <si>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</si>
  <si>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</si>
  <si>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</si>
  <si>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</si>
  <si>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</si>
  <si>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</si>
  <si>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</si>
  <si>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</si>
  <si>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</si>
  <si>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</si>
  <si>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</si>
  <si>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</si>
  <si>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</si>
  <si>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</si>
  <si>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</si>
  <si>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</si>
  <si>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</si>
  <si>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</si>
  <si>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</si>
  <si>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</si>
  <si>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</si>
  <si>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</si>
  <si>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</si>
  <si>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</si>
  <si>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</si>
  <si>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</si>
  <si>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</si>
  <si>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</si>
  <si>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</si>
  <si>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</si>
  <si>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</si>
  <si>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</si>
  <si>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</si>
  <si>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</si>
  <si>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</si>
  <si>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</si>
  <si>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</si>
  <si>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</si>
  <si>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</si>
  <si>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</si>
  <si>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</si>
  <si>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</si>
  <si>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</si>
  <si>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</si>
  <si>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</si>
  <si>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</si>
  <si>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</si>
  <si>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</si>
  <si>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</si>
  <si>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</si>
  <si>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</si>
  <si>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</si>
  <si>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</si>
  <si>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</si>
  <si>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</si>
  <si>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</si>
  <si>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</si>
  <si>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</si>
  <si>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</si>
  <si>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</si>
  <si>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</si>
  <si>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</si>
  <si>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</si>
  <si>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</si>
  <si>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</si>
  <si>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</si>
  <si>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</si>
  <si>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</si>
  <si>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</si>
  <si>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</si>
  <si>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</si>
  <si>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</si>
  <si>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</si>
  <si>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</si>
  <si>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</si>
  <si>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</si>
  <si>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</si>
  <si>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</si>
  <si>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</si>
  <si>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</si>
  <si>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</si>
  <si>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</si>
  <si>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</si>
  <si>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</si>
  <si>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</si>
  <si>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</si>
  <si>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</si>
  <si>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</si>
  <si>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</si>
  <si>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</si>
  <si>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</si>
  <si>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</si>
  <si>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</si>
  <si>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</si>
  <si>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</si>
  <si>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</si>
  <si>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</si>
  <si>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</si>
  <si>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</si>
  <si>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</si>
  <si>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</si>
  <si>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</si>
  <si>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</si>
  <si>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</si>
  <si>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</si>
  <si>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</si>
  <si>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</si>
  <si>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</si>
  <si>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</si>
  <si>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</si>
  <si>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</si>
  <si>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</si>
  <si>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</si>
  <si>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</si>
  <si>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</si>
  <si>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</si>
  <si>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</si>
  <si>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</si>
  <si>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</si>
  <si>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</si>
  <si>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</si>
  <si>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</si>
  <si>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</si>
  <si>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</si>
  <si>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</si>
  <si>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</si>
  <si>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</si>
  <si>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</si>
  <si>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</si>
  <si>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</si>
  <si>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</si>
  <si>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</si>
  <si>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</si>
  <si>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</si>
  <si>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</si>
  <si>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</si>
  <si>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</si>
  <si>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</si>
  <si>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</si>
  <si>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</si>
  <si>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</si>
  <si>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</si>
  <si>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</si>
  <si>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</si>
  <si>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</si>
  <si>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</si>
  <si>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</si>
  <si>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</si>
  <si>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</si>
  <si>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</si>
  <si>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</si>
  <si>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</si>
  <si>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</si>
  <si>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</si>
  <si>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</si>
  <si>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</si>
  <si>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</si>
  <si>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</si>
  <si>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</si>
  <si>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</si>
  <si>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</si>
  <si>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</si>
  <si>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</si>
  <si>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</si>
  <si>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</si>
  <si>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</si>
  <si>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</si>
  <si>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</si>
  <si>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</si>
  <si>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</si>
  <si>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</si>
  <si>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</si>
  <si>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</si>
  <si>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</si>
  <si>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</si>
  <si>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</si>
  <si>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</si>
  <si>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</si>
  <si>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</si>
  <si>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</si>
  <si>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</si>
  <si>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</si>
  <si>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</si>
  <si>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</si>
  <si>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</si>
  <si>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</si>
  <si>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</si>
  <si>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</si>
  <si>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</si>
  <si>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</si>
  <si>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</si>
  <si>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</si>
  <si>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</si>
  <si>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</si>
  <si>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</si>
  <si>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</si>
  <si>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</si>
  <si>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</si>
  <si>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</si>
  <si>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</si>
  <si>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</si>
  <si>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</si>
  <si>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</si>
  <si>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</si>
  <si>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</si>
  <si>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</si>
  <si>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</si>
  <si>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</si>
  <si>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</si>
  <si>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</si>
  <si>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</si>
  <si>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</si>
  <si>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</si>
  <si>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</si>
  <si>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</si>
  <si>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</si>
  <si>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</si>
  <si>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</si>
  <si>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</si>
  <si>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</si>
  <si>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</si>
  <si>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</si>
  <si>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</si>
  <si>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</si>
  <si>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</si>
  <si>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</si>
  <si>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</si>
  <si>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</si>
  <si>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</si>
  <si>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</si>
  <si>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</si>
  <si>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</si>
  <si>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</si>
  <si>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</si>
  <si>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</si>
  <si>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</si>
  <si>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</si>
  <si>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</si>
  <si>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</si>
  <si>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</si>
  <si>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</si>
  <si>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</si>
  <si>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</si>
  <si>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</si>
  <si>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</si>
  <si>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</si>
  <si>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</si>
  <si>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</si>
  <si>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</si>
  <si>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</si>
  <si>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</si>
  <si>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</si>
  <si>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</si>
  <si>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</si>
  <si>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</si>
  <si>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</si>
  <si>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</si>
  <si>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</si>
  <si>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</si>
  <si>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</si>
  <si>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</si>
  <si>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</si>
  <si>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</si>
  <si>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</si>
  <si>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</si>
  <si>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</si>
  <si>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</si>
  <si>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</si>
  <si>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</si>
  <si>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</si>
  <si>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</si>
  <si>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</si>
  <si>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</si>
  <si>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</si>
  <si>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</si>
  <si>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</si>
  <si>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</si>
  <si>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</si>
  <si>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</si>
  <si>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</si>
  <si>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</si>
  <si>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</si>
  <si>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</si>
  <si>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</si>
  <si>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</si>
  <si>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</si>
  <si>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</si>
  <si>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</si>
  <si>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</si>
  <si>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</si>
  <si>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</si>
  <si>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</si>
  <si>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</si>
  <si>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</si>
  <si>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</si>
  <si>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</si>
  <si>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</si>
  <si>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</si>
  <si>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</si>
  <si>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</si>
  <si>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</si>
  <si>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</si>
  <si>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</si>
  <si>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</si>
  <si>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</si>
  <si>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</si>
  <si>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</si>
  <si>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</si>
  <si>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</si>
  <si>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</si>
  <si>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</si>
  <si>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</si>
  <si>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</si>
  <si>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</si>
  <si>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</si>
  <si>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</si>
  <si>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</si>
  <si>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</si>
  <si>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</si>
  <si>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</si>
  <si>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</si>
  <si>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</si>
  <si>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</si>
  <si>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</si>
  <si>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</si>
  <si>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</si>
  <si>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</si>
  <si>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</si>
  <si>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</si>
  <si>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</si>
  <si>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</si>
  <si>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</si>
  <si>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</si>
  <si>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</si>
  <si>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</si>
  <si>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</si>
  <si>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</si>
  <si>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</si>
  <si>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</si>
  <si>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</si>
  <si>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</si>
  <si>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</si>
  <si>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</si>
  <si>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</si>
  <si>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</si>
  <si>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</si>
  <si>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</si>
  <si>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</si>
  <si>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</si>
  <si>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</si>
  <si>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</si>
  <si>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</si>
  <si>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</si>
  <si>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</si>
  <si>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</si>
  <si>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</si>
  <si>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</si>
  <si>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</si>
  <si>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</si>
  <si>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</si>
  <si>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</si>
  <si>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</si>
  <si>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</si>
  <si>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</si>
  <si>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</si>
  <si>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</si>
  <si>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</si>
  <si>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</si>
  <si>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</si>
  <si>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</si>
  <si>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</si>
  <si>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</si>
  <si>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</si>
  <si>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</si>
  <si>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</si>
  <si>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</si>
  <si>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</si>
  <si>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</si>
  <si>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</si>
  <si>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</si>
  <si>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</si>
  <si>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</si>
  <si>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</si>
  <si>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</si>
  <si>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</si>
  <si>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</si>
  <si>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</si>
  <si>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</si>
  <si>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</si>
  <si>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</si>
  <si>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</si>
  <si>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</si>
  <si>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</si>
  <si>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</si>
  <si>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</si>
  <si>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</si>
  <si>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</si>
  <si>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</si>
  <si>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</si>
  <si>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</si>
  <si>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</si>
  <si>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</si>
  <si>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</si>
  <si>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</si>
  <si>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</si>
  <si>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</si>
  <si>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</si>
  <si>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</si>
  <si>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</si>
  <si>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</si>
  <si>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</si>
  <si>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</si>
  <si>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</si>
  <si>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</si>
  <si>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</si>
  <si>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</si>
  <si>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</si>
  <si>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</si>
  <si>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</si>
  <si>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</si>
  <si>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</si>
  <si>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</si>
  <si>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</si>
  <si>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</si>
  <si>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</si>
  <si>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</si>
  <si>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</si>
  <si>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</si>
  <si>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</si>
  <si>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</si>
  <si>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</si>
  <si>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</si>
  <si>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</si>
  <si>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</si>
  <si>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</si>
  <si>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</si>
  <si>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</si>
  <si>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</si>
  <si>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</si>
  <si>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</si>
  <si>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</si>
  <si>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</si>
  <si>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</si>
  <si>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</si>
  <si>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</si>
  <si>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</si>
  <si>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</si>
  <si>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</si>
  <si>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</si>
  <si>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</si>
  <si>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</si>
  <si>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</si>
  <si>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</si>
  <si>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</si>
  <si>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</si>
  <si>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</si>
  <si>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</si>
  <si>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</si>
  <si>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</si>
  <si>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</si>
  <si>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</si>
  <si>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</si>
  <si>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</si>
  <si>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</si>
  <si>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</si>
  <si>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</si>
  <si>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</si>
  <si>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</si>
  <si>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</si>
  <si>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</si>
  <si>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</si>
  <si>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</si>
  <si>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</si>
  <si>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</si>
  <si>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</si>
  <si>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</si>
  <si>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</si>
  <si>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</si>
  <si>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</si>
  <si>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</si>
  <si>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</si>
  <si>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</si>
  <si>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</si>
  <si>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</si>
  <si>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</si>
  <si>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</si>
  <si>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</si>
  <si>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</si>
  <si>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</si>
  <si>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</si>
  <si>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</si>
  <si>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</si>
  <si>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</si>
  <si>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</si>
  <si>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</si>
  <si>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</si>
  <si>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</si>
  <si>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</si>
  <si>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</si>
  <si>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</si>
  <si>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</si>
  <si>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</si>
  <si>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</si>
  <si>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</si>
  <si>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</si>
  <si>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</si>
  <si>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</si>
  <si>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</si>
  <si>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</si>
  <si>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</si>
  <si>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</si>
  <si>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</si>
  <si>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</si>
  <si>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</si>
  <si>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</si>
  <si>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</si>
  <si>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</si>
  <si>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</si>
  <si>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</si>
  <si>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</si>
  <si>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</si>
  <si>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</si>
  <si>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</si>
  <si>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</si>
  <si>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</si>
  <si>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</si>
  <si>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</si>
  <si>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</si>
  <si>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</si>
  <si>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</si>
  <si>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</si>
  <si>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</si>
  <si>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</si>
  <si>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</si>
  <si>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</si>
  <si>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</si>
  <si>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</si>
  <si>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</si>
  <si>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</si>
  <si>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</si>
  <si>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</si>
  <si>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</si>
  <si>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</si>
  <si>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</si>
  <si>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</si>
  <si>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</si>
  <si>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</si>
  <si>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</si>
  <si>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</si>
  <si>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</si>
  <si>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</si>
  <si>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</si>
  <si>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</si>
  <si>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</si>
  <si>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</si>
  <si>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</si>
  <si>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</si>
  <si>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</si>
  <si>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</si>
  <si>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</si>
  <si>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</si>
  <si>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</si>
  <si>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</si>
  <si>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</si>
  <si>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</si>
  <si>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</si>
  <si>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</si>
  <si>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</si>
  <si>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</si>
  <si>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</si>
  <si>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</si>
  <si>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</si>
  <si>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</si>
  <si>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</si>
  <si>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</si>
  <si>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</si>
  <si>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</si>
  <si>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</si>
  <si>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</si>
  <si>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</si>
  <si>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</si>
  <si>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</si>
  <si>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</si>
  <si>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</si>
  <si>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</si>
  <si>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</si>
  <si>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</si>
  <si>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</si>
  <si>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</si>
  <si>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</si>
  <si>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</si>
  <si>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</si>
  <si>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</si>
  <si>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</si>
  <si>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</si>
  <si>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</si>
  <si>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</si>
  <si>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</si>
  <si>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</si>
  <si>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</si>
  <si>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</si>
  <si>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</si>
  <si>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</si>
  <si>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</si>
  <si>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</si>
  <si>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</si>
  <si>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</si>
  <si>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</si>
  <si>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</si>
  <si>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</si>
  <si>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</si>
  <si>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</si>
  <si>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</si>
  <si>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</si>
  <si>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</si>
  <si>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</si>
  <si>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</si>
  <si>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</si>
  <si>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</si>
  <si>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</si>
  <si>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</si>
  <si>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</si>
  <si>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</si>
  <si>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</si>
  <si>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</si>
  <si>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</si>
  <si>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</si>
  <si>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</si>
  <si>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</si>
  <si>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</si>
  <si>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</si>
  <si>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</si>
  <si>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</si>
  <si>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</si>
  <si>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</si>
  <si>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</si>
  <si>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</si>
  <si>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</si>
  <si>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</si>
  <si>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</si>
  <si>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</si>
  <si>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</si>
  <si>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</si>
  <si>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</si>
  <si>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</si>
  <si>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</si>
  <si>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</si>
  <si>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</si>
  <si>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</si>
  <si>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</si>
  <si>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</si>
  <si>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</si>
  <si>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</si>
  <si>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</si>
  <si>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</si>
  <si>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</si>
  <si>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</si>
  <si>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</si>
  <si>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</si>
  <si>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</si>
  <si>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</si>
  <si>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</si>
  <si>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</si>
  <si>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</si>
  <si>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</si>
  <si>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</si>
  <si>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</si>
  <si>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</si>
  <si>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</si>
  <si>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</si>
  <si>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</si>
  <si>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</si>
  <si>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</si>
  <si>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</si>
  <si>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</si>
  <si>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</si>
  <si>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</si>
  <si>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</si>
  <si>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</si>
  <si>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</si>
  <si>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</si>
  <si>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</si>
  <si>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</si>
  <si>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</si>
  <si>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</si>
  <si>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</si>
  <si>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</si>
  <si>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</si>
  <si>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</si>
  <si>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</si>
  <si>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</si>
  <si>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</si>
  <si>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</si>
  <si>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</si>
  <si>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</si>
  <si>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</si>
  <si>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</si>
  <si>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</si>
  <si>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</si>
  <si>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</si>
  <si>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</si>
  <si>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</si>
  <si>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</si>
  <si>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</si>
  <si>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</si>
  <si>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</si>
  <si>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</si>
  <si>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</si>
  <si>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</si>
  <si>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</si>
  <si>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</si>
  <si>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</si>
  <si>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</si>
  <si>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</si>
  <si>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</si>
  <si>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</si>
  <si>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</si>
  <si>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</si>
  <si>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</si>
  <si>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</si>
  <si>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</si>
  <si>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</si>
  <si>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</si>
  <si>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</si>
  <si>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</si>
  <si>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</si>
  <si>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</si>
  <si>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</si>
  <si>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</si>
  <si>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</si>
  <si>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</si>
  <si>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</si>
  <si>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</si>
  <si>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</si>
  <si>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</si>
  <si>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</si>
  <si>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</si>
  <si>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</si>
  <si>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</si>
  <si>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</si>
  <si>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</si>
  <si>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</si>
  <si>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</si>
  <si>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</si>
  <si>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</si>
  <si>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</si>
  <si>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</si>
  <si>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</si>
  <si>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</si>
  <si>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</si>
  <si>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</si>
  <si>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</si>
  <si>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</si>
  <si>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</si>
  <si>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</si>
  <si>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</si>
  <si>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</si>
  <si>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</si>
  <si>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</si>
  <si>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</si>
  <si>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</si>
  <si>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</si>
  <si>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</si>
  <si>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</si>
  <si>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</si>
  <si>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</si>
  <si>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</si>
  <si>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</si>
  <si>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</si>
  <si>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</si>
  <si>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</si>
  <si>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</si>
  <si>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</si>
  <si>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</si>
  <si>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</si>
  <si>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</si>
  <si>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</si>
  <si>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</si>
  <si>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</si>
  <si>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</si>
  <si>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</si>
  <si>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</si>
  <si>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</si>
  <si>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</si>
  <si>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</si>
  <si>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</si>
  <si>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</si>
  <si>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</si>
  <si>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</si>
  <si>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</si>
  <si>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</si>
  <si>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</si>
  <si>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</si>
  <si>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</si>
  <si>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</si>
  <si>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</si>
  <si>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</si>
  <si>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</si>
  <si>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</si>
  <si>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</si>
  <si>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</si>
  <si>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</si>
  <si>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</si>
  <si>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</si>
  <si>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</si>
  <si>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</si>
  <si>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</si>
  <si>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</si>
  <si>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</si>
  <si>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</si>
  <si>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</si>
  <si>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</si>
  <si>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</si>
  <si>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</si>
  <si>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</si>
  <si>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</si>
  <si>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</si>
  <si>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</si>
  <si>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</si>
  <si>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</si>
  <si>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</si>
  <si>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</si>
  <si>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</si>
  <si>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</si>
  <si>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</si>
  <si>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</si>
  <si>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</si>
  <si>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</si>
  <si>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</si>
  <si>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</si>
  <si>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</si>
  <si>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</si>
  <si>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</si>
  <si>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</si>
  <si>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</si>
  <si>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</si>
  <si>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</si>
  <si>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</si>
  <si>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</si>
  <si>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</si>
  <si>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</si>
  <si>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</si>
  <si>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</si>
  <si>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</si>
  <si>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</si>
  <si>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</si>
  <si>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</si>
  <si>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</si>
  <si>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</si>
  <si>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</si>
  <si>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</si>
  <si>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</si>
  <si>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</si>
  <si>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</si>
  <si>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</si>
  <si>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</si>
  <si>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</si>
  <si>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</si>
  <si>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</si>
  <si>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</si>
  <si>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</si>
  <si>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</si>
  <si>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</si>
  <si>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</si>
  <si>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</si>
  <si>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</si>
  <si>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</si>
  <si>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</si>
  <si>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</si>
  <si>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</si>
  <si>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</si>
  <si>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</si>
  <si>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</si>
  <si>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</si>
  <si>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</si>
  <si>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</si>
  <si>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</si>
  <si>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</si>
  <si>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</si>
  <si>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</si>
  <si>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</si>
  <si>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</si>
  <si>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</si>
  <si>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</si>
  <si>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</si>
  <si>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</si>
  <si>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</si>
  <si>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</si>
  <si>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</si>
  <si>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</si>
  <si>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</si>
  <si>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</si>
  <si>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</si>
  <si>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</si>
  <si>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</si>
  <si>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</si>
  <si>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</si>
  <si>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</si>
  <si>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</si>
  <si>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</si>
  <si>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</si>
  <si>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</si>
  <si>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</si>
  <si>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</si>
  <si>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</si>
  <si>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</si>
  <si>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</si>
  <si>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</si>
  <si>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</si>
  <si>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</si>
  <si>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</si>
  <si>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</si>
  <si>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</si>
  <si>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</si>
  <si>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</si>
  <si>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</si>
  <si>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</si>
  <si>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</si>
  <si>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</si>
  <si>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</si>
  <si>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</si>
  <si>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</si>
  <si>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</si>
  <si>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</si>
  <si>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</si>
  <si>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</si>
  <si>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</si>
  <si>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</si>
  <si>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</si>
  <si>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</si>
  <si>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</si>
  <si>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</si>
  <si>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</si>
  <si>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</si>
  <si>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</si>
  <si>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</si>
  <si>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</si>
  <si>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</si>
  <si>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</si>
  <si>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</si>
  <si>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</si>
  <si>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</si>
  <si>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</si>
  <si>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</si>
  <si>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</si>
  <si>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</si>
  <si>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</si>
  <si>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</si>
  <si>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</si>
  <si>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</si>
  <si>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</si>
  <si>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</si>
  <si>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</si>
  <si>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</si>
  <si>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</si>
  <si>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</si>
  <si>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</si>
  <si>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</si>
  <si>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</si>
  <si>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</si>
  <si>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</si>
  <si>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</si>
  <si>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</si>
  <si>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</si>
  <si>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</si>
  <si>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</si>
  <si>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</si>
  <si>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</si>
  <si>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</si>
  <si>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</si>
  <si>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</si>
  <si>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</si>
  <si>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</si>
  <si>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</si>
  <si>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</si>
  <si>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</si>
  <si>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</si>
  <si>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</si>
  <si>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</si>
  <si>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</si>
  <si>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</si>
  <si>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</si>
  <si>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</si>
  <si>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</si>
  <si>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</si>
  <si>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</si>
  <si>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</si>
  <si>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</si>
  <si>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</si>
  <si>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</si>
  <si>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</si>
  <si>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</si>
  <si>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</si>
  <si>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</si>
  <si>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</si>
  <si>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</si>
  <si>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</si>
  <si>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</si>
  <si>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</si>
  <si>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</si>
  <si>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</si>
  <si>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</si>
  <si>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</si>
  <si>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</si>
  <si>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</si>
  <si>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</si>
  <si>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</si>
  <si>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</si>
  <si>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</si>
  <si>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</si>
  <si>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</si>
  <si>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</si>
  <si>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</si>
  <si>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</si>
  <si>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</si>
  <si>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</si>
  <si>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</si>
  <si>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</si>
  <si>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</si>
  <si>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</si>
  <si>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</si>
  <si>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</si>
  <si>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</si>
  <si>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</si>
  <si>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</si>
  <si>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</si>
  <si>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</si>
  <si>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</si>
  <si>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</si>
  <si>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</si>
  <si>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</si>
  <si>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</si>
  <si>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</si>
  <si>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</si>
  <si>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</si>
  <si>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</si>
  <si>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</si>
  <si>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</si>
  <si>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</si>
  <si>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</si>
  <si>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</si>
  <si>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</si>
  <si>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</si>
  <si>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</si>
  <si>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</si>
  <si>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</si>
  <si>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</si>
  <si>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</si>
  <si>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</si>
  <si>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</si>
  <si>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</si>
  <si>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</si>
  <si>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</si>
  <si>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</si>
  <si>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</si>
  <si>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</si>
  <si>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</si>
  <si>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</si>
  <si>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</si>
  <si>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</si>
  <si>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</si>
  <si>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</si>
  <si>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</si>
  <si>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</si>
  <si>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</si>
  <si>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</si>
  <si>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</si>
  <si>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</si>
  <si>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</si>
  <si>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</si>
  <si>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</si>
  <si>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</si>
  <si>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</si>
  <si>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</si>
  <si>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</si>
  <si>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</si>
  <si>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</si>
  <si>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</si>
  <si>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</si>
  <si>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</si>
  <si>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</si>
  <si>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</si>
  <si>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</si>
  <si>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</si>
  <si>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</si>
  <si>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</si>
  <si>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</si>
  <si>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</si>
  <si>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</si>
  <si>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</si>
  <si>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</si>
  <si>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</si>
  <si>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</si>
  <si>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</si>
  <si>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</si>
  <si>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</si>
  <si>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</si>
  <si>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</si>
  <si>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</si>
  <si>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</si>
  <si>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</si>
  <si>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</si>
  <si>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</si>
  <si>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</si>
  <si>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</si>
  <si>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</si>
  <si>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</si>
  <si>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</si>
  <si>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</si>
  <si>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</si>
  <si>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</si>
  <si>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</si>
  <si>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</si>
  <si>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</si>
  <si>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</si>
  <si>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</si>
  <si>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</si>
  <si>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</si>
  <si>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</si>
  <si>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</si>
  <si>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</si>
  <si>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</si>
  <si>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</si>
  <si>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</si>
  <si>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</si>
  <si>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</si>
  <si>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</si>
  <si>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</si>
  <si>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</si>
  <si>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</si>
  <si>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</si>
  <si>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</si>
  <si>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</si>
  <si>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</si>
  <si>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</si>
  <si>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</si>
  <si>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</si>
  <si>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</si>
  <si>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</si>
  <si>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</si>
  <si>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</si>
  <si>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</si>
  <si>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</si>
  <si>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</si>
  <si>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</si>
  <si>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</si>
  <si>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</si>
  <si>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</si>
  <si>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</si>
  <si>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</si>
  <si>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</si>
  <si>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</si>
  <si>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</si>
  <si>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</si>
  <si>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</si>
  <si>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</si>
  <si>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</si>
  <si>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</si>
  <si>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</si>
  <si>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</si>
  <si>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</si>
  <si>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</si>
  <si>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</si>
  <si>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</si>
  <si>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</si>
  <si>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</si>
  <si>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</si>
  <si>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</si>
  <si>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</si>
  <si>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</si>
  <si>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</si>
  <si>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</si>
  <si>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</si>
  <si>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</si>
  <si>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</si>
  <si>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</si>
  <si>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</si>
  <si>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</si>
  <si>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</si>
  <si>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</si>
  <si>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</si>
  <si>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</si>
  <si>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</si>
  <si>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</si>
  <si>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</si>
  <si>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</si>
  <si>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</si>
  <si>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</si>
  <si>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</si>
  <si>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</si>
  <si>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</si>
  <si>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</si>
  <si>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</si>
  <si>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</si>
  <si>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</si>
  <si>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</si>
  <si>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</si>
  <si>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</si>
  <si>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</si>
  <si>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</si>
  <si>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</si>
  <si>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</si>
  <si>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</si>
  <si>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</si>
  <si>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</si>
  <si>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</si>
  <si>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</si>
  <si>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</si>
  <si>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</si>
  <si>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</si>
  <si>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</si>
  <si>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</si>
  <si>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</si>
  <si>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</si>
  <si>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</si>
  <si>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</si>
  <si>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</si>
  <si>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</si>
  <si>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</si>
  <si>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</si>
  <si>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</si>
  <si>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</si>
  <si>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</si>
  <si>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</si>
  <si>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</si>
  <si>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</si>
  <si>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</si>
  <si>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</si>
  <si>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</si>
  <si>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</si>
  <si>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</si>
  <si>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</si>
  <si>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</si>
  <si>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</si>
  <si>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</si>
  <si>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</si>
  <si>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</si>
  <si>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</si>
  <si>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</si>
  <si>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</si>
  <si>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</si>
  <si>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</si>
  <si>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</si>
  <si>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</si>
  <si>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</si>
  <si>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</si>
  <si>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</si>
  <si>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</si>
  <si>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</si>
  <si>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</si>
  <si>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</si>
  <si>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</si>
  <si>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</si>
  <si>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</si>
  <si>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</si>
  <si>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</si>
  <si>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</si>
  <si>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</si>
  <si>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</si>
  <si>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</si>
  <si>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</si>
  <si>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</si>
  <si>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</si>
  <si>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</si>
  <si>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</si>
  <si>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</si>
  <si>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</si>
  <si>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</si>
  <si>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</si>
  <si>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</si>
  <si>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</si>
  <si>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</si>
  <si>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</si>
  <si>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</si>
  <si>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</si>
  <si>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</si>
  <si>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</si>
  <si>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</si>
  <si>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</si>
  <si>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</si>
  <si>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</si>
  <si>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</si>
  <si>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</si>
  <si>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</si>
  <si>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</si>
  <si>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</si>
  <si>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</si>
  <si>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</si>
  <si>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</si>
  <si>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</si>
  <si>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</si>
  <si>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</si>
  <si>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</si>
  <si>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</si>
  <si>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</si>
  <si>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</si>
  <si>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</si>
  <si>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</si>
  <si>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</si>
  <si>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</si>
  <si>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</si>
  <si>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</si>
  <si>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</si>
  <si>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</si>
  <si>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</si>
  <si>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</si>
  <si>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</si>
  <si>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</si>
  <si>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</si>
  <si>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</si>
  <si>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</si>
  <si>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</si>
  <si>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</si>
  <si>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</si>
  <si>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</si>
  <si>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</si>
  <si>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</si>
  <si>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</si>
  <si>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</si>
  <si>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</si>
  <si>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</si>
  <si>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</si>
  <si>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</si>
  <si>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</si>
  <si>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</si>
  <si>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</si>
  <si>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</si>
  <si>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</si>
  <si>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</si>
  <si>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</si>
  <si>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</si>
  <si>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</si>
  <si>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</si>
  <si>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</si>
  <si>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</si>
  <si>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</si>
  <si>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</si>
  <si>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</si>
  <si>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</si>
  <si>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</si>
  <si>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</si>
  <si>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</si>
  <si>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</si>
  <si>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</si>
  <si>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</si>
  <si>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</si>
  <si>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</si>
  <si>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</si>
  <si>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</si>
  <si>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</si>
  <si>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</si>
  <si>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</si>
  <si>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</si>
  <si>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</si>
  <si>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</si>
  <si>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</si>
  <si>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</si>
  <si>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</si>
  <si>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</si>
  <si>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</si>
  <si>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</si>
  <si>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</si>
  <si>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</si>
  <si>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</si>
  <si>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</si>
  <si>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</si>
  <si>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</si>
  <si>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</si>
  <si>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</si>
  <si>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</si>
  <si>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</si>
  <si>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</si>
  <si>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</si>
  <si>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</si>
  <si>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</si>
  <si>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</si>
  <si>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</si>
  <si>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</si>
  <si>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</si>
  <si>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</si>
  <si>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</si>
  <si>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</si>
  <si>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</si>
  <si>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</si>
  <si>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</si>
  <si>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</si>
  <si>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</si>
  <si>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</si>
  <si>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</si>
  <si>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</si>
  <si>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</si>
  <si>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</si>
  <si>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</si>
  <si>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</si>
  <si>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</si>
  <si>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</si>
  <si>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</si>
  <si>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</si>
  <si>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</si>
  <si>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</si>
  <si>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</si>
  <si>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</si>
  <si>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</si>
  <si>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</si>
  <si>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</si>
  <si>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</si>
  <si>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</si>
  <si>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</si>
  <si>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</si>
  <si>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</si>
  <si>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</si>
  <si>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</si>
  <si>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</si>
  <si>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</si>
  <si>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</si>
  <si>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</si>
  <si>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</si>
  <si>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</si>
  <si>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</si>
  <si>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</si>
  <si>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</si>
  <si>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</si>
  <si>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</si>
  <si>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</si>
  <si>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</si>
  <si>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</si>
  <si>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</si>
  <si>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</si>
  <si>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</si>
  <si>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</si>
  <si>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</si>
  <si>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</si>
  <si>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</si>
  <si>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</si>
  <si>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</si>
  <si>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</si>
  <si>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</si>
  <si>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</si>
  <si>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</si>
  <si>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</si>
  <si>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</si>
  <si>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</si>
  <si>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</si>
  <si>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</si>
  <si>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</si>
  <si>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</si>
  <si>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</si>
  <si>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</si>
  <si>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</si>
  <si>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</si>
  <si>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</si>
  <si>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</si>
  <si>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</si>
  <si>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</si>
  <si>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</si>
  <si>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</si>
  <si>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</si>
  <si>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</si>
  <si>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</si>
  <si>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</si>
  <si>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</si>
  <si>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</si>
  <si>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</si>
  <si>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</si>
  <si>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</si>
  <si>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</si>
  <si>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</si>
  <si>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</si>
  <si>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</si>
  <si>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</si>
  <si>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</si>
  <si>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</si>
  <si>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</si>
  <si>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</si>
  <si>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</si>
  <si>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</si>
  <si>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</si>
  <si>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</si>
  <si>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</si>
  <si>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</si>
  <si>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</si>
  <si>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</si>
  <si>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</si>
  <si>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</si>
  <si>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</si>
  <si>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</si>
  <si>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</si>
  <si>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</si>
  <si>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</si>
  <si>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</si>
  <si>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</si>
  <si>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</si>
  <si>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</si>
  <si>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</si>
  <si>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</si>
  <si>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</si>
  <si>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</si>
  <si>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</si>
  <si>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</si>
  <si>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</si>
  <si>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</si>
  <si>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</si>
  <si>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</si>
  <si>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</si>
  <si>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</si>
  <si>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</si>
  <si>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</si>
  <si>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</si>
  <si>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</si>
  <si>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</si>
  <si>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</si>
  <si>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</si>
  <si>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</si>
  <si>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</si>
  <si>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</si>
  <si>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</si>
  <si>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</si>
  <si>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</si>
  <si>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</si>
  <si>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</si>
  <si>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</si>
  <si>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</si>
  <si>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</si>
  <si>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</si>
  <si>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</si>
  <si>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</si>
  <si>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</si>
  <si>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</si>
  <si>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</si>
  <si>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</si>
  <si>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</si>
  <si>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</si>
  <si>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</si>
  <si>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</si>
  <si>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</si>
  <si>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</si>
  <si>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</si>
  <si>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</si>
  <si>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</si>
  <si>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</si>
  <si>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</si>
  <si>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</si>
  <si>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</si>
  <si>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</si>
  <si>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</si>
  <si>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</si>
  <si>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</si>
  <si>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</si>
  <si>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</si>
  <si>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</si>
  <si>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</si>
  <si>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</si>
  <si>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</si>
  <si>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</si>
  <si>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</si>
  <si>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</si>
  <si>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</si>
  <si>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</si>
  <si>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</si>
  <si>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</si>
  <si>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</si>
  <si>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</si>
  <si>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</si>
  <si>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</si>
  <si>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</si>
  <si>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</si>
  <si>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</si>
  <si>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</si>
  <si>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</si>
  <si>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</si>
  <si>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</si>
  <si>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</si>
  <si>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</si>
  <si>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</si>
  <si>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</si>
  <si>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</si>
  <si>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</si>
  <si>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</si>
  <si>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</si>
  <si>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</si>
  <si>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</si>
  <si>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</si>
  <si>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</si>
  <si>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</si>
  <si>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</si>
  <si>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</si>
  <si>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</si>
  <si>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</si>
  <si>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</si>
  <si>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</si>
  <si>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</si>
  <si>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</si>
  <si>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</si>
  <si>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</si>
  <si>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</si>
  <si>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</si>
  <si>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</si>
  <si>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</si>
  <si>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</si>
  <si>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</si>
  <si>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</si>
  <si>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</si>
  <si>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</si>
  <si>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</si>
  <si>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</si>
  <si>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</si>
  <si>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</si>
  <si>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</si>
  <si>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</si>
  <si>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</si>
  <si>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</si>
  <si>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</si>
  <si>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</si>
  <si>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</si>
  <si>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</si>
  <si>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</si>
  <si>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</si>
  <si>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</si>
  <si>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</si>
  <si>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</si>
  <si>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</si>
  <si>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</si>
  <si>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</si>
  <si>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</si>
  <si>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</si>
  <si>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</si>
  <si>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</si>
  <si>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</si>
  <si>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</si>
  <si>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</si>
  <si>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</si>
  <si>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</si>
  <si>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</si>
  <si>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</si>
  <si>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</si>
  <si>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</si>
  <si>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</si>
  <si>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</si>
  <si>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</si>
  <si>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</si>
  <si>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</si>
  <si>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</si>
  <si>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</si>
  <si>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</si>
  <si>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</si>
  <si>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</si>
  <si>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</si>
  <si>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</si>
  <si>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</si>
  <si>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</si>
  <si>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</si>
  <si>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</si>
  <si>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</si>
  <si>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</si>
  <si>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</si>
  <si>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</si>
  <si>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</si>
  <si>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</si>
  <si>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</si>
  <si>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</si>
  <si>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</si>
  <si>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</si>
  <si>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</si>
  <si>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</si>
  <si>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</si>
  <si>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</si>
  <si>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</si>
  <si>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</si>
  <si>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</si>
  <si>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</si>
  <si>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</si>
  <si>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</si>
  <si>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</si>
  <si>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</si>
  <si>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</si>
  <si>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</si>
  <si>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</si>
  <si>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</si>
  <si>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</si>
  <si>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</si>
  <si>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</si>
  <si>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</si>
  <si>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</si>
  <si>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</si>
  <si>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</si>
  <si>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</si>
  <si>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</si>
  <si>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</si>
  <si>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</si>
  <si>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</si>
  <si>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</si>
  <si>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</si>
  <si>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</si>
  <si>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</si>
  <si>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</si>
  <si>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</si>
  <si>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</si>
  <si>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</si>
  <si>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</si>
  <si>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</si>
  <si>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</si>
  <si>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</si>
  <si>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</si>
  <si>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</si>
  <si>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</si>
  <si>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</si>
  <si>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</si>
  <si>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</si>
  <si>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</si>
  <si>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</si>
  <si>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</si>
  <si>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</si>
  <si>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</si>
  <si>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</si>
  <si>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</si>
  <si>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</si>
  <si>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</si>
  <si>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</si>
  <si>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</si>
  <si>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</si>
  <si>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</si>
  <si>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</si>
  <si>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</si>
  <si>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</si>
  <si>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</si>
  <si>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</si>
  <si>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</si>
  <si>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</si>
  <si>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</si>
  <si>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</si>
  <si>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</si>
  <si>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</si>
  <si>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</si>
  <si>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</si>
  <si>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</si>
  <si>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</si>
  <si>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</si>
  <si>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</si>
  <si>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</si>
  <si>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</si>
  <si>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</si>
  <si>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</si>
  <si>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</si>
  <si>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</si>
  <si>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</si>
  <si>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</si>
  <si>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</si>
  <si>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</si>
  <si>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</si>
  <si>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</si>
  <si>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</si>
  <si>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</si>
  <si>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</si>
  <si>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</si>
  <si>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</si>
  <si>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</si>
  <si>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</si>
  <si>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</si>
  <si>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</si>
  <si>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</si>
  <si>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</si>
  <si>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</si>
  <si>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</si>
  <si>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</si>
  <si>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</si>
  <si>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</si>
  <si>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</si>
  <si>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</si>
  <si>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</si>
  <si>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</si>
  <si>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</si>
  <si>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</si>
  <si>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</si>
  <si>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</si>
  <si>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</si>
  <si>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</si>
  <si>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</si>
  <si>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</si>
  <si>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</si>
  <si>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</si>
  <si>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</si>
  <si>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</si>
  <si>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</si>
  <si>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</si>
  <si>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</si>
  <si>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</si>
  <si>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</si>
  <si>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</si>
  <si>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</si>
  <si>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</si>
  <si>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</si>
  <si>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</si>
  <si>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</si>
  <si>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</si>
  <si>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</si>
  <si>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</si>
  <si>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</si>
  <si>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</si>
  <si>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</si>
  <si>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</si>
  <si>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</si>
  <si>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</si>
  <si>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</si>
  <si>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</si>
  <si>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</si>
  <si>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</si>
  <si>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</si>
  <si>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</si>
  <si>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</si>
  <si>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</si>
  <si>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</si>
  <si>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</si>
  <si>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</si>
  <si>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</si>
  <si>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</si>
  <si>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</si>
  <si>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</si>
  <si>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</si>
  <si>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</si>
  <si>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</si>
  <si>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</si>
  <si>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</si>
  <si>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</si>
  <si>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</si>
  <si>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</si>
  <si>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</si>
  <si>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</si>
  <si>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</si>
  <si>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</si>
  <si>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</si>
  <si>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</si>
  <si>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</si>
  <si>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</si>
  <si>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</si>
  <si>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</si>
  <si>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</si>
  <si>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</si>
  <si>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</si>
  <si>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</si>
  <si>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</si>
  <si>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</si>
  <si>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</si>
  <si>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</si>
  <si>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</si>
  <si>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</si>
  <si>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</si>
  <si>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</si>
  <si>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</si>
  <si>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</si>
  <si>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</si>
  <si>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</si>
  <si>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</si>
  <si>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</si>
  <si>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</si>
  <si>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</si>
  <si>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</si>
  <si>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</si>
  <si>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</si>
  <si>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</si>
  <si>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</si>
  <si>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</si>
  <si>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</si>
  <si>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</si>
  <si>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</si>
  <si>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</si>
  <si>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</si>
  <si>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</si>
  <si>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</si>
  <si>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</si>
  <si>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</si>
  <si>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</si>
  <si>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</si>
  <si>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</si>
  <si>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</si>
  <si>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</si>
  <si>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</si>
  <si>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</si>
  <si>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</si>
  <si>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</si>
  <si>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</si>
  <si>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</si>
  <si>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</si>
  <si>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</si>
  <si>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</si>
  <si>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</si>
  <si>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</si>
  <si>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</si>
  <si>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</si>
  <si>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</si>
  <si>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</si>
  <si>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</si>
  <si>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</si>
  <si>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</si>
  <si>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</si>
  <si>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</si>
  <si>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</si>
  <si>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</si>
  <si>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</si>
  <si>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</si>
  <si>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</si>
  <si>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</si>
  <si>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</si>
  <si>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</si>
  <si>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</si>
  <si>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</si>
  <si>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</si>
  <si>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</si>
  <si>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</si>
  <si>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</si>
  <si>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</si>
  <si>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</si>
  <si>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</si>
  <si>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</si>
  <si>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</si>
  <si>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</si>
  <si>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</si>
  <si>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</si>
  <si>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</si>
  <si>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</si>
  <si>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</si>
  <si>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</si>
  <si>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</si>
  <si>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</si>
  <si>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</si>
  <si>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</si>
  <si>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</si>
  <si>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</si>
  <si>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</si>
  <si>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</si>
  <si>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</si>
  <si>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</si>
  <si>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</si>
  <si>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</si>
  <si>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</si>
  <si>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</si>
  <si>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</si>
  <si>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</si>
  <si>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</si>
  <si>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</si>
  <si>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</si>
  <si>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</si>
  <si>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</si>
  <si>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</si>
  <si>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</si>
  <si>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</si>
  <si>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</si>
  <si>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</si>
  <si>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</si>
  <si>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</si>
  <si>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</si>
  <si>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</si>
  <si>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</si>
  <si>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</si>
  <si>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</si>
  <si>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</si>
  <si>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</si>
  <si>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</si>
  <si>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</si>
  <si>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</si>
  <si>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</si>
  <si>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</si>
  <si>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</si>
  <si>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</si>
  <si>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</si>
  <si>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</si>
  <si>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</si>
  <si>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</si>
  <si>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</si>
  <si>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</si>
  <si>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</si>
  <si>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</si>
  <si>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</si>
  <si>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</si>
  <si>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</si>
  <si>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</si>
  <si>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</si>
  <si>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</si>
  <si>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</si>
  <si>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</si>
  <si>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</si>
  <si>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</si>
  <si>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</si>
  <si>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</si>
  <si>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</si>
  <si>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</si>
  <si>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</si>
  <si>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</si>
  <si>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</si>
  <si>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</si>
  <si>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</si>
  <si>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</si>
  <si>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</si>
  <si>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</si>
  <si>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</si>
  <si>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</si>
  <si>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</si>
  <si>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</si>
  <si>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</si>
  <si>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</si>
  <si>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</si>
  <si>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</si>
  <si>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</si>
  <si>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</si>
  <si>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</si>
  <si>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</si>
  <si>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</si>
  <si>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</si>
  <si>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</si>
  <si>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</si>
  <si>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</si>
  <si>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</si>
  <si>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</si>
  <si>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</si>
  <si>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</si>
  <si>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</si>
  <si>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</si>
  <si>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</si>
  <si>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</si>
  <si>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</si>
  <si>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</si>
  <si>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</si>
  <si>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</si>
  <si>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</si>
  <si>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</si>
  <si>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</si>
  <si>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</si>
  <si>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</si>
  <si>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</si>
  <si>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</si>
  <si>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</si>
  <si>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</si>
  <si>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</si>
  <si>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</si>
  <si>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</si>
  <si>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</si>
  <si>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</si>
  <si>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</si>
  <si>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</si>
  <si>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</si>
  <si>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</si>
  <si>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</si>
  <si>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</si>
  <si>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</si>
  <si>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</si>
  <si>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</si>
  <si>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</si>
  <si>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</si>
  <si>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</si>
  <si>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</si>
  <si>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</si>
  <si>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</si>
  <si>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</si>
  <si>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</si>
  <si>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</si>
  <si>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</si>
  <si>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</si>
  <si>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</si>
  <si>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</si>
  <si>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</si>
  <si>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</si>
  <si>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</si>
  <si>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</si>
  <si>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</si>
  <si>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</si>
  <si>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</si>
  <si>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</si>
  <si>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</si>
  <si>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</si>
  <si>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</si>
  <si>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</si>
  <si>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</si>
  <si>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</si>
  <si>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</si>
  <si>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</si>
  <si>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</si>
  <si>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</si>
  <si>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</si>
  <si>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</si>
  <si>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</si>
  <si>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</si>
  <si>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</si>
  <si>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</si>
  <si>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</si>
  <si>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</si>
  <si>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</si>
  <si>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</si>
  <si>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</si>
  <si>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</si>
  <si>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</si>
  <si>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</si>
  <si>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</si>
  <si>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</si>
  <si>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</si>
  <si>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</si>
  <si>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</si>
  <si>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</si>
  <si>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</si>
  <si>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</si>
  <si>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</si>
  <si>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</si>
  <si>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</si>
  <si>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</si>
  <si>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</si>
  <si>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</si>
  <si>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</si>
  <si>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</si>
  <si>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</si>
  <si>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</si>
  <si>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</si>
  <si>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</si>
  <si>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</si>
  <si>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</si>
  <si>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</si>
  <si>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</si>
  <si>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</si>
  <si>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</si>
  <si>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</si>
  <si>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</si>
  <si>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</si>
  <si>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</si>
  <si>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</si>
  <si>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</si>
  <si>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</si>
  <si>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</si>
  <si>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</si>
  <si>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</si>
  <si>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</si>
  <si>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</si>
  <si>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</si>
  <si>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</si>
  <si>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</si>
  <si>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</si>
  <si>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</si>
  <si>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</si>
  <si>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</si>
  <si>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</si>
  <si>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</si>
  <si>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</si>
  <si>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</si>
  <si>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</si>
  <si>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</si>
  <si>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</si>
  <si>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</si>
  <si>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</si>
  <si>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</si>
  <si>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</si>
  <si>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</si>
  <si>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</si>
  <si>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</si>
  <si>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</si>
  <si>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</si>
  <si>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</si>
  <si>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</si>
  <si>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</si>
  <si>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</si>
  <si>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</si>
  <si>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</si>
  <si>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</si>
  <si>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</si>
  <si>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</si>
  <si>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</si>
  <si>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</si>
  <si>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</si>
  <si>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</si>
  <si>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</si>
  <si>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</si>
  <si>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</si>
  <si>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</si>
  <si>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</si>
  <si>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</si>
  <si>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</si>
  <si>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</si>
  <si>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</si>
  <si>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</si>
  <si>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</si>
  <si>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</si>
  <si>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</si>
  <si>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</si>
  <si>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</si>
  <si>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</si>
  <si>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</si>
  <si>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</si>
  <si>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</si>
  <si>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</si>
  <si>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</si>
  <si>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</si>
  <si>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</si>
  <si>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</si>
  <si>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</si>
  <si>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</si>
  <si>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</si>
  <si>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</si>
  <si>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</si>
  <si>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</si>
  <si>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</si>
  <si>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</si>
  <si>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</si>
  <si>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</si>
  <si>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</si>
  <si>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</si>
  <si>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</si>
  <si>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</si>
  <si>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</si>
  <si>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</si>
  <si>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</si>
  <si>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</si>
  <si>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</si>
  <si>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</si>
  <si>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</si>
  <si>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</si>
  <si>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</si>
  <si>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</si>
  <si>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</si>
  <si>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</si>
  <si>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</si>
  <si>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</si>
  <si>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</si>
  <si>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</si>
  <si>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</si>
  <si>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</si>
  <si>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</si>
  <si>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</si>
  <si>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</si>
  <si>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</si>
  <si>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</si>
  <si>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</si>
  <si>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</si>
  <si>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</si>
  <si>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</si>
  <si>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</si>
  <si>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</si>
  <si>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</si>
  <si>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</si>
  <si>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</si>
  <si>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</si>
  <si>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</si>
  <si>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</si>
  <si>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</si>
  <si>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</si>
  <si>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</si>
  <si>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</si>
  <si>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</si>
  <si>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</si>
  <si>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</si>
  <si>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</si>
  <si>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</si>
  <si>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</si>
  <si>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</si>
  <si>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</si>
  <si>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</si>
  <si>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</si>
  <si>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</si>
  <si>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</si>
  <si>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</si>
  <si>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</si>
  <si>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</si>
  <si>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</si>
  <si>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</si>
  <si>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</si>
  <si>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</si>
  <si>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</si>
  <si>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</si>
  <si>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</si>
  <si>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</si>
  <si>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</si>
  <si>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</si>
  <si>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</si>
  <si>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</si>
  <si>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</si>
  <si>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</si>
  <si>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</si>
  <si>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</si>
  <si>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</si>
  <si>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</si>
  <si>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</si>
  <si>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</si>
  <si>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</si>
  <si>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</si>
  <si>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</si>
  <si>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</si>
  <si>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</si>
  <si>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</si>
  <si>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</si>
  <si>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</si>
  <si>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</si>
  <si>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</si>
  <si>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</si>
  <si>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</si>
  <si>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</si>
  <si>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</si>
  <si>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</si>
  <si>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</si>
  <si>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</si>
  <si>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</si>
  <si>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</si>
  <si>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</si>
  <si>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</si>
  <si>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</si>
  <si>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</si>
  <si>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</si>
  <si>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</si>
  <si>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</si>
  <si>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</si>
  <si>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</si>
  <si>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</si>
  <si>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</si>
  <si>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</si>
  <si>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</si>
  <si>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</si>
  <si>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</si>
  <si>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</si>
  <si>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</si>
  <si>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</si>
  <si>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</si>
  <si>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</si>
  <si>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</si>
  <si>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</si>
  <si>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</si>
  <si>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</si>
  <si>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</si>
  <si>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</si>
  <si>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</si>
  <si>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</si>
  <si>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</si>
  <si>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</si>
  <si>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</si>
  <si>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</si>
  <si>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</si>
  <si>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</si>
  <si>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</si>
  <si>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</si>
  <si>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</si>
  <si>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</si>
  <si>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</si>
  <si>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</si>
  <si>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</si>
  <si>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</si>
  <si>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</si>
  <si>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</si>
  <si>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</si>
  <si>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</si>
  <si>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</si>
  <si>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</si>
  <si>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</si>
  <si>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</si>
  <si>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</si>
  <si>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</si>
  <si>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</si>
  <si>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</si>
  <si>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</si>
  <si>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</si>
  <si>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</si>
  <si>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</si>
  <si>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</si>
  <si>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</si>
  <si>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</si>
  <si>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</si>
  <si>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</si>
  <si>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</si>
  <si>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</si>
  <si>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</si>
  <si>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</si>
  <si>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</si>
  <si>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</si>
  <si>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</si>
  <si>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</si>
  <si>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</si>
  <si>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</si>
  <si>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</si>
  <si>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</si>
  <si>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</si>
  <si>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</si>
  <si>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</si>
  <si>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</si>
  <si>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</si>
  <si>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</si>
  <si>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</si>
  <si>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</si>
  <si>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</si>
  <si>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</si>
  <si>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</si>
  <si>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</si>
  <si>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</si>
  <si>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</si>
  <si>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</si>
  <si>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</si>
  <si>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</si>
  <si>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</si>
  <si>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</si>
  <si>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</si>
  <si>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</si>
  <si>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</si>
  <si>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</si>
  <si>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</si>
  <si>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</si>
  <si>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</si>
  <si>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</si>
  <si>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</si>
  <si>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</si>
  <si>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</si>
  <si>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</si>
  <si>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</si>
  <si>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</si>
  <si>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</si>
  <si>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</si>
  <si>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</si>
  <si>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</si>
  <si>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</si>
  <si>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</si>
  <si>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</si>
  <si>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</si>
  <si>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</si>
  <si>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</si>
  <si>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</si>
  <si>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</si>
  <si>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</si>
  <si>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</si>
  <si>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</si>
  <si>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</si>
  <si>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</si>
  <si>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</si>
  <si>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</si>
  <si>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</si>
  <si>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</si>
  <si>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</si>
  <si>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</si>
  <si>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</si>
  <si>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</si>
  <si>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</si>
  <si>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</si>
  <si>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</si>
  <si>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</si>
  <si>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</si>
  <si>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</si>
  <si>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</si>
  <si>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</si>
  <si>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</si>
  <si>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</si>
  <si>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</si>
  <si>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</si>
  <si>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</si>
  <si>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</si>
  <si>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</si>
  <si>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</si>
  <si>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</si>
  <si>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</si>
  <si>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</si>
  <si>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</si>
  <si>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</si>
  <si>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</si>
  <si>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</si>
  <si>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</si>
  <si>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</si>
  <si>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</si>
  <si>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</si>
  <si>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</si>
  <si>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</si>
  <si>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</si>
  <si>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</si>
  <si>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</si>
  <si>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</si>
  <si>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</si>
  <si>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</si>
  <si>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</si>
  <si>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</si>
  <si>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</si>
  <si>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</si>
  <si>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</si>
  <si>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</si>
  <si>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</si>
  <si>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</si>
  <si>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</si>
  <si>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</si>
  <si>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</si>
  <si>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</si>
  <si>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</si>
  <si>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</si>
  <si>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</si>
  <si>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</si>
  <si>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</si>
  <si>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</si>
  <si>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</si>
  <si>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</si>
  <si>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</si>
  <si>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</si>
  <si>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</si>
  <si>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</si>
  <si>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</si>
  <si>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</si>
  <si>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</si>
  <si>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</si>
  <si>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</si>
  <si>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</si>
  <si>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</si>
  <si>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</si>
  <si>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</si>
  <si>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</si>
  <si>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</si>
  <si>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</si>
  <si>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</si>
  <si>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</si>
  <si>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</si>
  <si>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</si>
  <si>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</si>
  <si>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</si>
  <si>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</si>
  <si>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</si>
  <si>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</si>
  <si>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</si>
  <si>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</si>
  <si>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</si>
  <si>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</si>
  <si>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</si>
  <si>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</si>
  <si>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</si>
  <si>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</si>
  <si>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</si>
  <si>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</si>
  <si>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</si>
  <si>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</si>
  <si>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</si>
  <si>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</si>
  <si>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</si>
  <si>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</si>
  <si>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</si>
  <si>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</si>
  <si>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</si>
  <si>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</si>
  <si>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</si>
  <si>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</si>
  <si>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</si>
  <si>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</si>
  <si>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</si>
  <si>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</si>
  <si>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</si>
  <si>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</si>
  <si>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</si>
  <si>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</si>
  <si>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</si>
  <si>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</si>
  <si>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</si>
  <si>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</si>
  <si>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</si>
  <si>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</si>
  <si>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</si>
  <si>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</si>
  <si>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</si>
  <si>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</si>
  <si>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</si>
  <si>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</si>
  <si>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</si>
  <si>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</si>
  <si>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</si>
  <si>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</si>
  <si>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</si>
  <si>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</si>
  <si>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</si>
  <si>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</si>
  <si>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</si>
  <si>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</si>
  <si>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</si>
  <si>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</si>
  <si>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</si>
  <si>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</si>
  <si>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</si>
  <si>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</si>
  <si>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</si>
  <si>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</si>
  <si>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</si>
  <si>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</si>
  <si>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</si>
  <si>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</si>
  <si>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</si>
  <si>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</si>
  <si>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</si>
  <si>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</si>
  <si>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</si>
  <si>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</si>
  <si>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</si>
  <si>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</si>
  <si>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</si>
  <si>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</si>
  <si>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</si>
  <si>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</si>
  <si>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</si>
  <si>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</si>
  <si>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</si>
  <si>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</si>
  <si>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</si>
  <si>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</si>
  <si>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</si>
  <si>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</si>
  <si>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</si>
  <si>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</si>
  <si>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</si>
  <si>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</si>
  <si>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</si>
  <si>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</si>
  <si>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</si>
  <si>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</si>
  <si>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</si>
  <si>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</si>
  <si>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</si>
  <si>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</si>
  <si>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</si>
  <si>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</si>
  <si>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</si>
  <si>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</si>
  <si>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</si>
  <si>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</si>
  <si>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</si>
  <si>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</si>
  <si>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</si>
  <si>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</si>
  <si>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</si>
  <si>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</si>
  <si>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</si>
  <si>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</si>
  <si>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</si>
  <si>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</si>
  <si>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</si>
  <si>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</si>
  <si>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</si>
  <si>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</si>
  <si>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</si>
  <si>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</si>
  <si>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</si>
  <si>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</si>
  <si>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</si>
  <si>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</si>
  <si>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</si>
  <si>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</si>
  <si>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</si>
  <si>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</si>
  <si>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</si>
  <si>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</si>
  <si>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</si>
  <si>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</si>
  <si>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</si>
  <si>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</si>
  <si>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</si>
  <si>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</si>
  <si>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</si>
  <si>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</si>
  <si>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</si>
  <si>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</si>
  <si>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</si>
  <si>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</si>
  <si>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</si>
  <si>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</si>
  <si>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</si>
  <si>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</si>
  <si>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</si>
  <si>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</si>
  <si>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</si>
  <si>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</si>
  <si>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</si>
  <si>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</si>
  <si>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</si>
  <si>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</si>
  <si>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</si>
  <si>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</si>
  <si>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</si>
  <si>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</si>
  <si>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</si>
  <si>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</si>
  <si>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</si>
  <si>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</si>
  <si>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</si>
  <si>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</si>
  <si>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</si>
  <si>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</si>
  <si>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</si>
  <si>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</si>
  <si>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</si>
  <si>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</si>
  <si>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</si>
  <si>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</si>
  <si>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</si>
  <si>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</si>
  <si>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</si>
  <si>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</si>
  <si>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</si>
  <si>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</si>
  <si>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</si>
  <si>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</si>
  <si>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</si>
  <si>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</si>
  <si>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</si>
  <si>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</si>
  <si>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</si>
  <si>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</si>
  <si>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</si>
  <si>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</si>
  <si>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</si>
  <si>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</si>
  <si>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</si>
  <si>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</si>
  <si>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</si>
  <si>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</si>
  <si>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</si>
  <si>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</si>
  <si>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</si>
  <si>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</si>
  <si>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</si>
  <si>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</si>
  <si>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</si>
  <si>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</si>
  <si>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</si>
  <si>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</si>
  <si>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</si>
  <si>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</si>
  <si>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</si>
  <si>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</si>
  <si>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</si>
  <si>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</si>
  <si>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</si>
  <si>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</si>
  <si>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</si>
  <si>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</si>
  <si>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</si>
  <si>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</si>
  <si>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</si>
  <si>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</si>
  <si>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</si>
  <si>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</si>
  <si>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</si>
  <si>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</si>
  <si>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</si>
  <si>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</si>
  <si>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</si>
  <si>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</si>
  <si>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</si>
  <si>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</si>
  <si>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</si>
  <si>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</si>
  <si>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</si>
  <si>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</si>
  <si>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</si>
  <si>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</si>
  <si>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</si>
  <si>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</si>
  <si>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</si>
  <si>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</si>
  <si>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</si>
  <si>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</si>
  <si>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</si>
  <si>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</si>
  <si>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</si>
  <si>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</si>
  <si>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</si>
  <si>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</si>
  <si>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</si>
  <si>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</si>
  <si>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</si>
  <si>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</si>
  <si>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</si>
  <si>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</si>
  <si>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</si>
  <si>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</si>
  <si>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</si>
  <si>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</si>
  <si>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</si>
  <si>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</si>
  <si>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</si>
  <si>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</si>
  <si>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</si>
  <si>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</si>
  <si>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</si>
  <si>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</si>
  <si>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</si>
  <si>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</si>
  <si>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</si>
  <si>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</si>
  <si>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</si>
  <si>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</si>
  <si>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</si>
  <si>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</si>
  <si>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</si>
  <si>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</si>
  <si>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</si>
  <si>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</si>
  <si>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</si>
  <si>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</si>
  <si>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</si>
  <si>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</si>
  <si>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</si>
  <si>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</si>
  <si>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</si>
  <si>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</si>
  <si>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</si>
  <si>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</si>
  <si>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</si>
  <si>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</si>
  <si>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</si>
  <si>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</si>
  <si>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</si>
  <si>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</si>
  <si>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</si>
  <si>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</si>
  <si>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</si>
  <si>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</si>
  <si>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</si>
  <si>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</si>
  <si>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</si>
  <si>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</si>
  <si>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</si>
  <si>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</si>
  <si>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</si>
  <si>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</si>
  <si>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</si>
  <si>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</si>
  <si>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</si>
  <si>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</si>
  <si>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</si>
  <si>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</si>
  <si>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</si>
  <si>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</si>
  <si>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</si>
  <si>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</si>
  <si>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</si>
  <si>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</si>
  <si>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</si>
  <si>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</si>
  <si>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</si>
  <si>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</si>
  <si>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</si>
  <si>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</si>
  <si>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</si>
  <si>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</si>
  <si>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</si>
  <si>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</si>
  <si>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</si>
  <si>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</si>
  <si>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</si>
  <si>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</si>
  <si>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</si>
  <si>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</si>
  <si>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</si>
  <si>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</si>
  <si>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</si>
  <si>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</si>
  <si>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</si>
  <si>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</si>
  <si>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</si>
  <si>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</si>
  <si>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</si>
  <si>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</si>
  <si>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</si>
  <si>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</si>
  <si>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</si>
  <si>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</si>
  <si>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</si>
  <si>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</si>
  <si>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</si>
  <si>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</si>
  <si>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</si>
  <si>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</si>
  <si>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</si>
  <si>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</si>
  <si>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</si>
  <si>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</si>
  <si>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</si>
  <si>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</si>
  <si>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</si>
  <si>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</si>
  <si>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</si>
  <si>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</si>
  <si>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</si>
  <si>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</si>
  <si>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</si>
  <si>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</si>
  <si>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</si>
  <si>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</si>
  <si>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</si>
  <si>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</si>
  <si>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</si>
  <si>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</si>
  <si>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</si>
  <si>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</si>
  <si>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</si>
  <si>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</si>
  <si>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</si>
  <si>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</si>
  <si>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</si>
  <si>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</si>
  <si>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</si>
  <si>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</si>
  <si>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</si>
  <si>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</si>
  <si>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</si>
  <si>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</si>
  <si>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</si>
  <si>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</si>
  <si>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</si>
  <si>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</si>
  <si>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</si>
  <si>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</si>
  <si>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</si>
  <si>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</si>
  <si>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</si>
  <si>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</si>
  <si>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</si>
  <si>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</si>
  <si>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</si>
  <si>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</si>
  <si>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</si>
  <si>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</si>
  <si>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</si>
  <si>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</si>
  <si>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</si>
  <si>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</si>
  <si>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</si>
  <si>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</si>
  <si>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</si>
  <si>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</si>
  <si>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</si>
  <si>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</si>
  <si>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</si>
  <si>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</si>
  <si>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</si>
  <si>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</si>
  <si>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</si>
  <si>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</si>
  <si>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</si>
  <si>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</si>
  <si>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</si>
  <si>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</si>
  <si>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</si>
  <si>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</si>
  <si>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</si>
  <si>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</si>
  <si>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</si>
  <si>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</si>
  <si>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</si>
  <si>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</si>
  <si>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</si>
  <si>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</si>
  <si>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</si>
  <si>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</si>
  <si>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</si>
  <si>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</si>
  <si>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</si>
  <si>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</si>
  <si>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</si>
  <si>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</si>
  <si>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</si>
  <si>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</si>
  <si>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</si>
  <si>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</si>
  <si>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</si>
  <si>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</si>
  <si>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</si>
  <si>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</si>
  <si>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</si>
  <si>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</si>
  <si>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</si>
  <si>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</si>
  <si>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</si>
  <si>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</si>
  <si>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</si>
  <si>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</si>
  <si>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</si>
  <si>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</si>
  <si>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</si>
  <si>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</si>
  <si>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</si>
  <si>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</si>
  <si>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</si>
  <si>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</si>
  <si>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</si>
  <si>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</si>
  <si>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</si>
  <si>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</si>
  <si>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</si>
  <si>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</si>
  <si>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</si>
  <si>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</si>
  <si>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</si>
  <si>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</si>
  <si>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</si>
  <si>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</si>
  <si>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</si>
  <si>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</si>
  <si>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</si>
  <si>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</si>
  <si>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</si>
  <si>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</si>
  <si>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</si>
  <si>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</si>
  <si>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</si>
  <si>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</si>
  <si>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</si>
  <si>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</si>
  <si>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</si>
  <si>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</si>
  <si>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</si>
  <si>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</si>
  <si>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</si>
  <si>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</si>
  <si>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</si>
  <si>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</si>
  <si>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</si>
  <si>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</si>
  <si>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</si>
  <si>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</si>
  <si>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</si>
  <si>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</si>
  <si>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</si>
  <si>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</si>
  <si>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</si>
  <si>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</si>
  <si>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</si>
  <si>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</si>
  <si>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</si>
  <si>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</si>
  <si>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</si>
  <si>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</si>
  <si>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</si>
  <si>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</si>
  <si>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</si>
  <si>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</si>
  <si>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</si>
  <si>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</si>
  <si>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</si>
  <si>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</si>
  <si>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</si>
  <si>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</si>
  <si>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</si>
  <si>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</si>
  <si>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</si>
  <si>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</si>
  <si>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</si>
  <si>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</si>
  <si>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</si>
  <si>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</si>
  <si>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</si>
  <si>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</si>
  <si>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</si>
  <si>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</si>
  <si>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</si>
  <si>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</si>
  <si>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</si>
  <si>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</si>
  <si>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</si>
  <si>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</si>
  <si>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</si>
  <si>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</si>
  <si>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</si>
  <si>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</si>
  <si>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</si>
  <si>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</si>
  <si>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</si>
  <si>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</si>
  <si>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</si>
  <si>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</si>
  <si>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</si>
  <si>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</si>
  <si>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</si>
  <si>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</si>
  <si>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</si>
  <si>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</si>
  <si>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</si>
  <si>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</si>
  <si>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</si>
  <si>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</si>
  <si>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</si>
  <si>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</si>
  <si>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</si>
  <si>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</si>
  <si>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</si>
  <si>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</si>
  <si>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</si>
  <si>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</si>
  <si>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</si>
  <si>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</si>
  <si>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</si>
  <si>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</si>
  <si>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</si>
  <si>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</si>
  <si>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</si>
  <si>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</si>
  <si>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</si>
  <si>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</si>
  <si>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</si>
  <si>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</si>
  <si>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</si>
  <si>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</si>
  <si>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</si>
  <si>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</si>
  <si>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</si>
  <si>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</si>
  <si>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</si>
  <si>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</si>
  <si>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</si>
  <si>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</si>
  <si>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</si>
  <si>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</si>
  <si>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</si>
  <si>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</si>
  <si>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</si>
  <si>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</si>
  <si>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</si>
  <si>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</si>
  <si>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</si>
  <si>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</si>
  <si>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</si>
  <si>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</si>
  <si>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</si>
  <si>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</si>
  <si>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</si>
  <si>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</si>
  <si>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</si>
  <si>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</si>
  <si>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</si>
  <si>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</si>
  <si>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</si>
  <si>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</si>
  <si>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</si>
  <si>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</si>
  <si>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</si>
  <si>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</si>
  <si>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</si>
  <si>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</si>
  <si>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</si>
  <si>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</si>
  <si>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</si>
  <si>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</si>
  <si>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</si>
  <si>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</si>
  <si>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</si>
  <si>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</si>
  <si>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</si>
  <si>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</si>
  <si>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</si>
  <si>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</si>
  <si>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</si>
  <si>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</si>
  <si>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</si>
  <si>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</si>
  <si>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</si>
  <si>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</si>
  <si>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</si>
  <si>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</si>
  <si>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</si>
  <si>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</si>
  <si>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</si>
  <si>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</si>
  <si>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</si>
  <si>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</si>
  <si>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</si>
  <si>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</si>
  <si>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</si>
  <si>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</si>
  <si>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</si>
  <si>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</si>
  <si>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</si>
  <si>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</si>
  <si>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</si>
  <si>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</si>
  <si>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</si>
  <si>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</si>
  <si>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</si>
  <si>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</si>
  <si>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</si>
  <si>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</si>
  <si>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</si>
  <si>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</si>
  <si>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</si>
  <si>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</si>
  <si>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</si>
  <si>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</si>
  <si>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</si>
  <si>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</si>
  <si>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</si>
  <si>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</si>
  <si>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</si>
  <si>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</si>
  <si>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</si>
  <si>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</si>
  <si>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</si>
  <si>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</si>
  <si>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</si>
  <si>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</si>
  <si>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</si>
  <si>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</si>
  <si>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</si>
  <si>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</si>
  <si>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</si>
  <si>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</si>
  <si>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</si>
  <si>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</si>
  <si>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</si>
  <si>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</si>
  <si>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</si>
  <si>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</si>
  <si>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</si>
  <si>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</si>
  <si>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</si>
  <si>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</si>
  <si>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</si>
  <si>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</si>
  <si>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</si>
  <si>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</si>
  <si>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</si>
  <si>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</si>
  <si>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</si>
  <si>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</si>
  <si>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</si>
  <si>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</si>
  <si>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</si>
  <si>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</si>
  <si>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</si>
  <si>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</si>
  <si>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</si>
  <si>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</si>
  <si>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</si>
  <si>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</si>
  <si>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</si>
  <si>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</si>
  <si>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</si>
  <si>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</si>
  <si>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</si>
  <si>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</si>
  <si>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</si>
  <si>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</si>
  <si>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</si>
  <si>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</si>
  <si>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</si>
  <si>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</si>
  <si>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</si>
  <si>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</si>
  <si>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</si>
  <si>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</si>
  <si>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</si>
  <si>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</si>
  <si>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</si>
  <si>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</si>
  <si>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</si>
  <si>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</si>
  <si>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</si>
  <si>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</si>
  <si>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</si>
  <si>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</si>
  <si>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</si>
  <si>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</si>
  <si>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</si>
  <si>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</si>
  <si>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</si>
  <si>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</si>
  <si>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</si>
  <si>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</si>
  <si>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</si>
  <si>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</si>
  <si>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</si>
  <si>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</si>
  <si>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</si>
  <si>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</si>
  <si>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</si>
  <si>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</si>
  <si>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</si>
  <si>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</si>
  <si>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</si>
  <si>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</si>
  <si>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</si>
  <si>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</si>
  <si>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</si>
  <si>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</si>
  <si>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</si>
  <si>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</si>
  <si>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</si>
  <si>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</si>
  <si>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</si>
  <si>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</si>
  <si>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</si>
  <si>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</si>
  <si>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</si>
  <si>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</si>
  <si>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</si>
  <si>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</si>
  <si>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</si>
  <si>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</si>
  <si>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</si>
  <si>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</si>
  <si>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</si>
  <si>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</si>
  <si>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</si>
  <si>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</si>
  <si>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</si>
  <si>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</si>
  <si>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</si>
  <si>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</si>
  <si>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</si>
  <si>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</si>
  <si>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</si>
  <si>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</si>
  <si>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</si>
  <si>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</si>
  <si>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</si>
  <si>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</si>
  <si>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</si>
  <si>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</si>
  <si>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</si>
  <si>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</si>
  <si>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</si>
  <si>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</si>
  <si>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</si>
  <si>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</si>
  <si>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</si>
  <si>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</si>
  <si>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</si>
  <si>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</si>
  <si>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</si>
  <si>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</si>
  <si>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</si>
  <si>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</si>
  <si>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</si>
  <si>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</si>
  <si>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</si>
  <si>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</si>
  <si>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</si>
  <si>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</si>
  <si>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</si>
  <si>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</si>
  <si>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</si>
  <si>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</si>
  <si>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</si>
  <si>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</si>
  <si>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</si>
  <si>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</si>
  <si>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</si>
  <si>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</si>
  <si>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</si>
  <si>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</si>
  <si>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</si>
  <si>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</si>
  <si>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</si>
  <si>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</si>
  <si>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</si>
  <si>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</si>
  <si>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</si>
  <si>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</si>
  <si>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</si>
  <si>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</si>
  <si>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</si>
  <si>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</si>
  <si>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</si>
  <si>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</si>
  <si>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</si>
  <si>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</si>
  <si>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</si>
  <si>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</si>
  <si>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</si>
  <si>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</si>
  <si>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</si>
  <si>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</si>
  <si>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</si>
  <si>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</si>
  <si>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</si>
  <si>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</si>
  <si>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</si>
  <si>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</si>
  <si>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</si>
  <si>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</si>
  <si>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</si>
  <si>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</si>
  <si>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</si>
  <si>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</si>
  <si>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</si>
  <si>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</si>
  <si>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</si>
  <si>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</si>
  <si>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</si>
  <si>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</si>
  <si>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</si>
  <si>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</si>
  <si>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</si>
  <si>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</si>
  <si>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</si>
  <si>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</si>
  <si>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</si>
  <si>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</si>
  <si>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</si>
  <si>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</si>
  <si>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</si>
  <si>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</si>
  <si>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</si>
  <si>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</si>
  <si>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</si>
  <si>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</si>
  <si>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</si>
  <si>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</si>
  <si>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</si>
  <si>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</si>
  <si>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</si>
  <si>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</si>
  <si>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</si>
  <si>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</si>
  <si>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</si>
  <si>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</si>
  <si>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</si>
  <si>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</si>
  <si>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</si>
  <si>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</si>
  <si>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</si>
  <si>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</si>
  <si>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</si>
  <si>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</si>
  <si>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</si>
  <si>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</si>
  <si>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</si>
  <si>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</si>
  <si>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</si>
  <si>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</si>
  <si>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</si>
  <si>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</si>
  <si>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</si>
  <si>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</si>
  <si>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</si>
  <si>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</si>
  <si>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</si>
  <si>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</si>
  <si>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</si>
  <si>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</si>
  <si>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</si>
  <si>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</si>
  <si>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</si>
  <si>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</si>
  <si>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</si>
  <si>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</si>
  <si>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</si>
  <si>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</si>
  <si>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</si>
  <si>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</si>
  <si>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</si>
  <si>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</si>
  <si>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</si>
  <si>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</si>
  <si>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</si>
  <si>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</si>
  <si>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</si>
  <si>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</si>
  <si>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</si>
  <si>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</si>
  <si>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</si>
  <si>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</si>
  <si>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</si>
  <si>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</si>
  <si>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</si>
  <si>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</si>
  <si>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</si>
  <si>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</si>
  <si>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</si>
  <si>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</si>
  <si>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</si>
  <si>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</si>
  <si>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</si>
  <si>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</si>
  <si>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</si>
  <si>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</si>
  <si>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</si>
  <si>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</si>
  <si>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</si>
  <si>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</si>
  <si>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</si>
  <si>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</si>
  <si>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</si>
  <si>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</si>
  <si>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</si>
  <si>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</si>
  <si>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</si>
  <si>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</si>
  <si>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</si>
  <si>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</si>
  <si>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</si>
  <si>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</si>
  <si>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</si>
  <si>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</si>
  <si>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</si>
  <si>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</si>
  <si>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</si>
  <si>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</si>
  <si>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</si>
  <si>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</si>
  <si>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</si>
  <si>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</si>
  <si>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</si>
  <si>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</si>
  <si>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</si>
  <si>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</si>
  <si>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</si>
  <si>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</si>
  <si>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</si>
  <si>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</si>
  <si>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</si>
  <si>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</si>
  <si>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</si>
  <si>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</si>
  <si>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</si>
  <si>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</si>
  <si>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</si>
  <si>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</si>
  <si>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</si>
  <si>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</si>
  <si>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</si>
  <si>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</si>
  <si>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</si>
  <si>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</si>
  <si>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</si>
  <si>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</si>
  <si>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</si>
  <si>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</si>
  <si>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</si>
  <si>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</si>
  <si>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</si>
  <si>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</si>
  <si>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</si>
  <si>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</si>
  <si>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</si>
  <si>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</si>
  <si>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</si>
  <si>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</si>
  <si>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</si>
  <si>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</si>
  <si>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</si>
  <si>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</si>
  <si>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</si>
  <si>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</si>
  <si>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</si>
  <si>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</si>
  <si>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</si>
  <si>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</si>
  <si>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</si>
  <si>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</si>
  <si>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</si>
  <si>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</si>
  <si>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</si>
  <si>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</si>
  <si>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</si>
  <si>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</si>
  <si>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</si>
  <si>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</si>
  <si>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</si>
  <si>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</si>
  <si>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</si>
  <si>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</si>
  <si>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</si>
  <si>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</si>
  <si>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</si>
  <si>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</si>
  <si>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</si>
  <si>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</si>
  <si>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</si>
  <si>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</si>
  <si>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</si>
  <si>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</si>
  <si>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</si>
  <si>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</si>
  <si>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</si>
  <si>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</si>
  <si>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</si>
  <si>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</si>
  <si>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</si>
  <si>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</si>
  <si>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</si>
  <si>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</si>
  <si>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</si>
  <si>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</si>
  <si>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</si>
  <si>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</si>
  <si>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</si>
  <si>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</si>
  <si>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</si>
  <si>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</si>
  <si>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</si>
  <si>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</si>
  <si>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</si>
  <si>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</si>
  <si>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</si>
  <si>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</si>
  <si>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</si>
  <si>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</si>
  <si>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</si>
  <si>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</si>
  <si>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</si>
  <si>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</si>
  <si>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</si>
  <si>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</si>
  <si>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</si>
  <si>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</si>
  <si>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</si>
  <si>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</si>
  <si>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</si>
  <si>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</si>
  <si>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</si>
  <si>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</si>
  <si>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</si>
  <si>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</si>
  <si>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</si>
  <si>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</si>
  <si>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</si>
  <si>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</si>
  <si>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</si>
  <si>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</si>
  <si>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</si>
  <si>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</si>
  <si>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</si>
  <si>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</si>
  <si>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</si>
  <si>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</si>
  <si>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</si>
  <si>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</si>
  <si>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</si>
  <si>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</si>
  <si>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</si>
  <si>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</si>
  <si>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</si>
  <si>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</si>
  <si>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</si>
  <si>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</si>
  <si>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</si>
  <si>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</si>
  <si>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</si>
  <si>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</si>
  <si>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</si>
  <si>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</si>
  <si>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</si>
  <si>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</si>
  <si>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</si>
  <si>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</si>
  <si>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</si>
  <si>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</si>
  <si>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</si>
  <si>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</si>
  <si>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</si>
  <si>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</si>
  <si>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</si>
  <si>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</si>
  <si>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</si>
  <si>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</si>
  <si>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</si>
  <si>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</si>
  <si>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</si>
  <si>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</si>
  <si>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</si>
  <si>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</si>
  <si>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</si>
  <si>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</si>
  <si>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</si>
  <si>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</si>
  <si>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</si>
  <si>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</si>
  <si>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</si>
  <si>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</si>
  <si>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</si>
  <si>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</si>
  <si>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</si>
  <si>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</si>
  <si>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</si>
  <si>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</si>
  <si>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</si>
  <si>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</si>
  <si>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</si>
  <si>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</si>
  <si>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</si>
  <si>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</si>
  <si>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</si>
  <si>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</si>
  <si>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</si>
  <si>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</si>
  <si>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</si>
  <si>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</si>
  <si>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</si>
  <si>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</si>
  <si>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</si>
  <si>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</si>
  <si>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</si>
  <si>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</si>
  <si>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</si>
  <si>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</si>
  <si>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</si>
  <si>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</si>
  <si>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</si>
  <si>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</si>
  <si>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</si>
  <si>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</si>
  <si>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</si>
  <si>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</si>
  <si>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</si>
  <si>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</si>
  <si>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</si>
  <si>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</si>
  <si>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</si>
  <si>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</si>
  <si>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</si>
  <si>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</si>
  <si>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</si>
  <si>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</si>
  <si>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</si>
  <si>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</si>
  <si>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</si>
  <si>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</si>
  <si>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</si>
  <si>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</si>
  <si>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</si>
  <si>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</si>
  <si>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</si>
  <si>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</si>
  <si>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</si>
  <si>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</si>
  <si>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</si>
  <si>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</si>
  <si>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</si>
  <si>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</si>
  <si>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</si>
  <si>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</si>
  <si>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</si>
  <si>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</si>
  <si>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</si>
  <si>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</si>
  <si>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</si>
  <si>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</si>
  <si>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</si>
  <si>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</si>
  <si>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</si>
  <si>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</si>
  <si>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</si>
  <si>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</si>
  <si>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</si>
  <si>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</si>
  <si>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</si>
  <si>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</si>
  <si>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</si>
  <si>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</si>
  <si>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</si>
  <si>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</si>
  <si>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</si>
  <si>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</si>
  <si>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</si>
  <si>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</si>
  <si>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</si>
  <si>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</si>
  <si>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</si>
  <si>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</si>
  <si>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</si>
  <si>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</si>
  <si>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</si>
  <si>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</si>
  <si>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</si>
  <si>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</si>
  <si>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</si>
  <si>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</si>
  <si>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</si>
  <si>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</si>
  <si>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</si>
  <si>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</si>
  <si>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</si>
  <si>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</si>
  <si>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</si>
  <si>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</si>
  <si>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</si>
  <si>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</si>
  <si>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</si>
  <si>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</si>
  <si>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</si>
  <si>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</si>
  <si>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</si>
  <si>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</si>
  <si>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</si>
  <si>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</si>
  <si>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</si>
  <si>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</si>
  <si>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</si>
  <si>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</si>
  <si>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</si>
  <si>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</si>
  <si>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</si>
  <si>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</si>
  <si>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</si>
  <si>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</si>
  <si>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</si>
  <si>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</si>
  <si>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</si>
  <si>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</si>
  <si>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</si>
  <si>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</si>
  <si>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</si>
  <si>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</si>
  <si>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</si>
  <si>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</si>
  <si>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</si>
  <si>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</si>
  <si>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</si>
  <si>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</si>
  <si>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</si>
  <si>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</si>
  <si>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</si>
  <si>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</si>
  <si>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</si>
  <si>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</si>
  <si>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</si>
  <si>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</si>
  <si>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</si>
  <si>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</si>
  <si>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</si>
  <si>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</si>
  <si>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</si>
  <si>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</si>
  <si>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</si>
  <si>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</si>
  <si>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</si>
  <si>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</si>
  <si>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</si>
  <si>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</si>
  <si>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</si>
  <si>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</si>
  <si>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</si>
  <si>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</si>
  <si>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</si>
  <si>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</si>
  <si>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</si>
  <si>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</si>
  <si>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</si>
  <si>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</si>
  <si>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</si>
  <si>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</si>
  <si>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</si>
  <si>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</si>
  <si>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</si>
  <si>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</si>
  <si>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</si>
  <si>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</si>
  <si>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</si>
  <si>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</si>
  <si>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</si>
  <si>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</si>
  <si>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</si>
  <si>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</si>
  <si>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</si>
  <si>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</si>
  <si>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</si>
  <si>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</si>
  <si>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</si>
  <si>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</si>
  <si>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</si>
  <si>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</si>
  <si>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</si>
  <si>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</si>
  <si>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</si>
  <si>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</si>
  <si>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</si>
  <si>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</si>
  <si>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</si>
  <si>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</si>
  <si>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</si>
  <si>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</si>
  <si>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</si>
  <si>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</si>
  <si>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</si>
  <si>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</si>
  <si>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</si>
  <si>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</si>
  <si>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</si>
  <si>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</si>
  <si>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</si>
  <si>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</si>
  <si>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</si>
  <si>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</si>
  <si>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</si>
  <si>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</si>
  <si>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</si>
  <si>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</si>
  <si>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</si>
  <si>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</si>
  <si>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</si>
  <si>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</si>
  <si>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</si>
  <si>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</si>
  <si>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</si>
  <si>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</si>
  <si>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</si>
  <si>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</si>
  <si>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</si>
  <si>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</si>
  <si>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</si>
  <si>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</si>
  <si>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</si>
  <si>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</si>
  <si>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</si>
  <si>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</si>
  <si>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</si>
  <si>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</si>
  <si>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</si>
  <si>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</si>
  <si>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</si>
  <si>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</si>
  <si>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</si>
  <si>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</si>
  <si>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</si>
  <si>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</si>
  <si>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</si>
  <si>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</si>
  <si>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</si>
  <si>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</si>
  <si>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</si>
  <si>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</si>
  <si>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</si>
  <si>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</si>
  <si>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</si>
  <si>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</si>
  <si>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</si>
  <si>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</si>
  <si>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</si>
  <si>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</si>
  <si>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</si>
  <si>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</si>
  <si>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</si>
  <si>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</si>
  <si>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</si>
  <si>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</si>
  <si>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</si>
  <si>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</si>
  <si>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</si>
  <si>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</si>
  <si>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</si>
  <si>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</si>
  <si>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</si>
  <si>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</si>
  <si>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</si>
  <si>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</si>
  <si>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</si>
  <si>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</si>
  <si>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</si>
  <si>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</si>
  <si>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</si>
  <si>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</si>
  <si>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</si>
  <si>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</si>
  <si>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</si>
  <si>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</si>
  <si>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</si>
  <si>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</si>
  <si>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</si>
  <si>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</si>
  <si>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</si>
  <si>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</si>
  <si>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</si>
  <si>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</si>
  <si>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</si>
  <si>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</si>
  <si>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</si>
  <si>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</si>
  <si>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</si>
  <si>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</si>
  <si>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</si>
  <si>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</si>
  <si>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</si>
  <si>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</si>
  <si>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</si>
  <si>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</si>
  <si>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</si>
  <si>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</si>
  <si>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</si>
  <si>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</si>
  <si>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</si>
  <si>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</si>
  <si>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</si>
  <si>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</si>
  <si>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</si>
  <si>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</si>
  <si>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</si>
  <si>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</si>
  <si>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</si>
  <si>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</si>
  <si>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</si>
  <si>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</si>
  <si>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</si>
  <si>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</si>
  <si>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</si>
  <si>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</si>
  <si>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</si>
  <si>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</si>
  <si>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</si>
  <si>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</si>
  <si>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</si>
  <si>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</si>
  <si>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</si>
  <si>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</si>
  <si>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</si>
  <si>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</si>
  <si>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</si>
  <si>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</si>
  <si>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</si>
  <si>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</si>
  <si>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</si>
  <si>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</si>
  <si>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</si>
  <si>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</si>
  <si>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</si>
  <si>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</si>
  <si>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</si>
  <si>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</si>
  <si>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</si>
  <si>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</si>
  <si>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</si>
  <si>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</si>
  <si>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</si>
  <si>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</si>
  <si>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</si>
  <si>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</si>
  <si>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</si>
  <si>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</si>
  <si>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</si>
  <si>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</si>
  <si>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</si>
  <si>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</si>
  <si>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</si>
  <si>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</si>
  <si>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</si>
  <si>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</si>
  <si>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</si>
  <si>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</si>
  <si>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</si>
  <si>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</si>
  <si>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</si>
  <si>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</si>
  <si>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</si>
  <si>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</si>
  <si>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</si>
  <si>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</si>
  <si>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</si>
  <si>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</si>
  <si>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</si>
  <si>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</si>
  <si>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</si>
  <si>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</si>
  <si>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</si>
  <si>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</si>
  <si>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</si>
  <si>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</si>
  <si>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</si>
  <si>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</si>
  <si>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</si>
  <si>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</si>
  <si>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</si>
  <si>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</si>
  <si>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</si>
  <si>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</si>
  <si>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</si>
  <si>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</si>
  <si>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</si>
  <si>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</si>
  <si>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</si>
  <si>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</si>
  <si>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</si>
  <si>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</si>
  <si>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</si>
  <si>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</si>
  <si>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</si>
  <si>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</si>
  <si>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</si>
  <si>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</si>
  <si>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</si>
  <si>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</si>
  <si>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</si>
  <si>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</si>
  <si>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</si>
  <si>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</si>
  <si>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</si>
  <si>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</si>
  <si>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</si>
  <si>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</si>
  <si>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</si>
  <si>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</si>
  <si>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</si>
  <si>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</si>
  <si>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</si>
  <si>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</si>
  <si>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</si>
  <si>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</si>
  <si>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</si>
  <si>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</si>
  <si>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</si>
  <si>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</si>
  <si>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</si>
  <si>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</si>
  <si>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</si>
  <si>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</si>
  <si>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</si>
  <si>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</si>
  <si>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</si>
  <si>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</si>
  <si>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</si>
  <si>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</si>
  <si>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</si>
  <si>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</si>
  <si>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</si>
  <si>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</si>
  <si>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</si>
  <si>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</si>
  <si>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</si>
  <si>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</si>
  <si>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</si>
  <si>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</si>
  <si>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</si>
  <si>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</si>
  <si>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</si>
  <si>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</si>
  <si>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</si>
  <si>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</si>
  <si>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</si>
  <si>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</si>
  <si>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</si>
  <si>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</si>
  <si>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</si>
  <si>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</si>
  <si>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</si>
  <si>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</si>
  <si>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</si>
  <si>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</si>
  <si>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</si>
  <si>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</si>
  <si>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</si>
  <si>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</si>
  <si>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</si>
  <si>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</si>
  <si>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</si>
  <si>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</si>
  <si>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</si>
  <si>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</si>
  <si>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</si>
  <si>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</si>
  <si>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</si>
  <si>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</si>
  <si>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</si>
  <si>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</si>
  <si>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</si>
  <si>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</si>
  <si>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</si>
  <si>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</si>
  <si>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</si>
  <si>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</si>
  <si>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</si>
  <si>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</si>
  <si>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</si>
  <si>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</si>
  <si>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</si>
  <si>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</si>
  <si>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</si>
  <si>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</si>
  <si>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</si>
  <si>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</si>
  <si>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</si>
  <si>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</si>
  <si>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</si>
  <si>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</si>
  <si>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</si>
  <si>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</si>
  <si>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</si>
  <si>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</si>
  <si>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</si>
  <si>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</si>
  <si>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</si>
  <si>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</si>
  <si>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</si>
  <si>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</si>
  <si>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</si>
  <si>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</si>
  <si>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</si>
  <si>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</si>
  <si>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</si>
  <si>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</si>
  <si>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</si>
  <si>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</si>
  <si>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</si>
  <si>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</si>
  <si>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</si>
  <si>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</si>
  <si>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</si>
  <si>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</si>
  <si>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</si>
  <si>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</si>
  <si>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</si>
  <si>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</si>
  <si>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</si>
  <si>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</si>
  <si>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</si>
  <si>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</si>
  <si>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</si>
  <si>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</si>
  <si>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</si>
  <si>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</si>
  <si>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</si>
  <si>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</si>
  <si>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</si>
  <si>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</si>
  <si>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</si>
  <si>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</si>
  <si>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</si>
  <si>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</si>
  <si>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</si>
  <si>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</si>
  <si>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</si>
  <si>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</si>
  <si>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</si>
  <si>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</si>
  <si>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</si>
  <si>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</si>
  <si>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</si>
  <si>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</si>
  <si>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</si>
  <si>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</si>
  <si>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</si>
  <si>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</si>
  <si>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</si>
  <si>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</si>
  <si>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</si>
  <si>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</si>
  <si>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</si>
  <si>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</si>
  <si>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</si>
  <si>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</si>
  <si>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</si>
  <si>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</si>
  <si>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</si>
  <si>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</si>
  <si>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</si>
  <si>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</si>
  <si>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</si>
  <si>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</si>
  <si>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</si>
  <si>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</si>
  <si>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</si>
  <si>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</si>
  <si>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</si>
  <si>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</si>
  <si>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</si>
  <si>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</si>
  <si>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</si>
  <si>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</si>
  <si>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</si>
  <si>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</si>
  <si>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</si>
  <si>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</si>
  <si>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</si>
  <si>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</si>
  <si>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</si>
  <si>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</si>
  <si>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</si>
  <si>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</si>
  <si>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</si>
  <si>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</si>
  <si>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</si>
  <si>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</si>
  <si>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</si>
  <si>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</si>
  <si>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</si>
  <si>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</si>
  <si>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</si>
  <si>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</si>
  <si>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</si>
  <si>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</si>
  <si>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</si>
  <si>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</si>
  <si>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</si>
  <si>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</si>
  <si>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</si>
  <si>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</si>
  <si>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</si>
  <si>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</si>
  <si>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</si>
  <si>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</si>
  <si>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</si>
  <si>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</si>
  <si>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</si>
  <si>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</si>
  <si>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</si>
  <si>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</si>
  <si>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</si>
  <si>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</si>
  <si>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</si>
  <si>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</si>
  <si>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</si>
  <si>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</si>
  <si>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</si>
  <si>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</si>
  <si>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</si>
  <si>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</si>
  <si>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</si>
  <si>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</si>
  <si>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</si>
  <si>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</si>
  <si>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</si>
  <si>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</si>
  <si>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</si>
  <si>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</si>
  <si>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</si>
  <si>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</si>
  <si>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</si>
  <si>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</si>
  <si>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</si>
  <si>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</si>
  <si>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</si>
  <si>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</si>
  <si>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</si>
  <si>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</si>
  <si>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</si>
  <si>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</si>
  <si>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</si>
  <si>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</si>
  <si>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</si>
  <si>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</si>
  <si>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</si>
  <si>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</si>
  <si>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</si>
  <si>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</si>
  <si>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</si>
  <si>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</si>
  <si>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</si>
  <si>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</si>
  <si>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</si>
  <si>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</si>
  <si>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</si>
  <si>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</si>
  <si>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</si>
  <si>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</si>
  <si>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</si>
  <si>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</si>
  <si>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</si>
  <si>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</si>
  <si>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</si>
  <si>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</si>
  <si>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</si>
  <si>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</si>
  <si>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</si>
  <si>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</si>
  <si>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</si>
  <si>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</si>
  <si>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</si>
  <si>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</si>
  <si>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</si>
  <si>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</si>
  <si>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</si>
  <si>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</si>
  <si>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</si>
  <si>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</si>
  <si>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</si>
  <si>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</si>
  <si>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</si>
  <si>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</si>
  <si>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</si>
  <si>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</si>
  <si>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</si>
  <si>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</si>
  <si>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</si>
  <si>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</si>
  <si>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</si>
  <si>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</si>
  <si>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</si>
  <si>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</si>
  <si>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</si>
  <si>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</si>
  <si>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</si>
  <si>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</si>
  <si>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</si>
  <si>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</si>
  <si>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</si>
  <si>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</si>
  <si>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</si>
  <si>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</si>
  <si>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</si>
  <si>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</si>
  <si>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</si>
  <si>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</si>
  <si>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</si>
  <si>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</si>
  <si>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</si>
  <si>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</si>
  <si>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</si>
  <si>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</si>
  <si>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</si>
  <si>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</si>
  <si>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</si>
  <si>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</si>
  <si>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</si>
  <si>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</si>
  <si>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</si>
  <si>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</si>
  <si>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</si>
  <si>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</si>
  <si>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</si>
  <si>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</si>
  <si>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</si>
  <si>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</si>
  <si>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</si>
  <si>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</si>
  <si>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</si>
  <si>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</si>
  <si>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</si>
  <si>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</si>
  <si>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</si>
  <si>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</si>
  <si>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</si>
  <si>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</si>
  <si>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</si>
  <si>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</si>
  <si>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</si>
  <si>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</si>
  <si>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</si>
  <si>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</si>
  <si>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</si>
  <si>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</si>
  <si>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</si>
  <si>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</si>
  <si>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</si>
  <si>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</si>
  <si>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</si>
  <si>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</si>
  <si>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</si>
  <si>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</si>
  <si>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</si>
  <si>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</si>
  <si>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</si>
  <si>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</si>
  <si>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</si>
  <si>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</si>
  <si>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</si>
  <si>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</si>
  <si>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</si>
  <si>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</si>
  <si>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</si>
  <si>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</si>
  <si>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</si>
  <si>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</si>
  <si>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</si>
  <si>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</si>
  <si>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</si>
  <si>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</si>
  <si>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</si>
  <si>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</si>
  <si>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</si>
  <si>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</si>
  <si>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</si>
  <si>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</si>
  <si>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</si>
  <si>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</si>
  <si>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</si>
  <si>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</si>
  <si>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</si>
  <si>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</si>
  <si>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</si>
  <si>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</si>
  <si>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</si>
  <si>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</si>
  <si>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</si>
  <si>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</si>
  <si>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</si>
  <si>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</si>
  <si>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</si>
  <si>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</si>
  <si>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</si>
  <si>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</si>
  <si>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</si>
  <si>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</si>
  <si>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</si>
  <si>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</si>
  <si>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</si>
  <si>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</si>
  <si>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</si>
  <si>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</si>
  <si>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</si>
  <si>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</si>
  <si>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</si>
  <si>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</si>
  <si>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</si>
  <si>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</si>
  <si>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</si>
  <si>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</si>
  <si>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</si>
  <si>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</si>
  <si>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</si>
  <si>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</si>
  <si>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</si>
  <si>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</si>
  <si>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</si>
  <si>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</si>
  <si>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</si>
  <si>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</si>
  <si>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</si>
  <si>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</si>
  <si>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</si>
  <si>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</si>
  <si>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</si>
  <si>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</si>
  <si>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</si>
  <si>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</si>
  <si>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</si>
  <si>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</si>
  <si>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</si>
  <si>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</si>
  <si>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</si>
  <si>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</si>
  <si>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</si>
  <si>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</si>
  <si>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</si>
  <si>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</si>
  <si>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</si>
  <si>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</si>
  <si>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</si>
  <si>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</si>
  <si>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</si>
  <si>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</si>
  <si>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</si>
  <si>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</si>
  <si>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</si>
  <si>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</si>
  <si>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</si>
  <si>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</si>
  <si>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</si>
  <si>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</si>
  <si>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</si>
  <si>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</si>
  <si>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</si>
  <si>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</si>
  <si>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</si>
  <si>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</si>
  <si>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</si>
  <si>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</si>
  <si>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</si>
  <si>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</si>
  <si>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</si>
  <si>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</si>
  <si>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</si>
  <si>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</si>
  <si>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</si>
  <si>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</si>
  <si>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</si>
  <si>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</si>
  <si>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</si>
  <si>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</si>
  <si>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</si>
  <si>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</si>
  <si>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</si>
  <si>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</si>
  <si>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</si>
  <si>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</si>
  <si>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</si>
  <si>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</si>
  <si>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</si>
  <si>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</si>
  <si>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</si>
  <si>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</si>
  <si>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</si>
  <si>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</si>
  <si>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</si>
  <si>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</si>
  <si>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</si>
  <si>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</si>
  <si>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</si>
  <si>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</si>
  <si>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</si>
  <si>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</si>
  <si>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</si>
  <si>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</si>
  <si>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</si>
  <si>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</si>
  <si>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</si>
  <si>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</si>
  <si>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</si>
  <si>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</si>
  <si>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</si>
  <si>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</si>
  <si>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</si>
  <si>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</si>
  <si>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</si>
  <si>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</si>
  <si>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</si>
  <si>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</si>
  <si>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</si>
  <si>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</si>
  <si>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</si>
  <si>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</si>
  <si>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</si>
  <si>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</si>
  <si>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</si>
  <si>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</si>
  <si>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</si>
  <si>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</si>
  <si>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</si>
  <si>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</si>
  <si>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</si>
  <si>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</si>
  <si>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</si>
  <si>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</si>
  <si>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</si>
  <si>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</si>
  <si>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</si>
  <si>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</si>
  <si>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</si>
  <si>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</si>
  <si>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</si>
  <si>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</si>
  <si>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</si>
  <si>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</si>
  <si>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</si>
  <si>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</si>
  <si>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</si>
  <si>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</si>
  <si>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</si>
  <si>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</si>
  <si>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</si>
  <si>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</si>
  <si>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</si>
  <si>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</si>
  <si>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</si>
  <si>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</si>
  <si>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</si>
  <si>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</si>
  <si>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</si>
  <si>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</si>
  <si>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</si>
  <si>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</si>
  <si>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</si>
  <si>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</si>
  <si>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</si>
  <si>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</si>
  <si>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</si>
  <si>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</si>
  <si>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</si>
  <si>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</si>
  <si>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</si>
  <si>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</si>
  <si>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</si>
  <si>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</si>
  <si>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</si>
  <si>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</si>
  <si>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</si>
  <si>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</si>
  <si>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</si>
  <si>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</si>
  <si>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</si>
  <si>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</si>
  <si>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</si>
  <si>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</si>
  <si>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</si>
  <si>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</si>
  <si>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</si>
  <si>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</si>
  <si>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</si>
  <si>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</si>
  <si>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</si>
  <si>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</si>
  <si>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</si>
  <si>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</si>
  <si>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</si>
  <si>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</si>
  <si>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</si>
  <si>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</si>
  <si>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</si>
  <si>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</si>
  <si>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</si>
  <si>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</si>
  <si>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</si>
  <si>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</si>
  <si>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</si>
  <si>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</si>
  <si>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</si>
  <si>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</si>
  <si>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</si>
  <si>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</si>
  <si>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</si>
  <si>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</si>
  <si>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</si>
  <si>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</si>
  <si>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</si>
  <si>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</si>
  <si>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</si>
  <si>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</si>
  <si>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</si>
  <si>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</si>
  <si>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</si>
  <si>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</si>
  <si>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</si>
  <si>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</si>
  <si>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</si>
  <si>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</si>
  <si>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</si>
  <si>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</si>
  <si>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</si>
  <si>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</si>
  <si>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</si>
  <si>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</si>
  <si>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</si>
  <si>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</si>
  <si>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</si>
  <si>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</si>
  <si>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</si>
  <si>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</si>
  <si>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</si>
  <si>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</si>
  <si>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</si>
  <si>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</si>
  <si>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</si>
  <si>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</si>
  <si>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</si>
  <si>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</si>
  <si>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</si>
  <si>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</si>
  <si>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</si>
  <si>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</si>
  <si>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</si>
  <si>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</si>
  <si>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</si>
  <si>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</si>
  <si>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</si>
  <si>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</si>
  <si>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</si>
  <si>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</si>
  <si>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</si>
  <si>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</si>
  <si>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</si>
  <si>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</si>
  <si>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</si>
  <si>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</si>
  <si>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</si>
  <si>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</si>
  <si>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</si>
  <si>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</si>
  <si>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</si>
  <si>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</si>
  <si>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</si>
  <si>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</si>
  <si>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</si>
  <si>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</si>
  <si>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</si>
  <si>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</si>
  <si>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</si>
  <si>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</si>
  <si>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</si>
  <si>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</si>
  <si>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</si>
  <si>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</si>
  <si>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</si>
  <si>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</si>
  <si>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</si>
  <si>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</si>
  <si>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</si>
  <si>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</si>
  <si>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</si>
  <si>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</si>
  <si>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</si>
  <si>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</si>
  <si>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</si>
  <si>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</si>
  <si>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</si>
  <si>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</si>
  <si>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</si>
  <si>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</si>
  <si>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</si>
  <si>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</si>
  <si>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</si>
  <si>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</si>
  <si>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</si>
  <si>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</si>
  <si>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</si>
  <si>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</si>
  <si>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</si>
  <si>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</si>
  <si>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</si>
  <si>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</si>
  <si>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</si>
  <si>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</si>
  <si>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</si>
  <si>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</si>
  <si>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</si>
  <si>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</si>
  <si>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</si>
  <si>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</si>
  <si>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</si>
  <si>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</si>
  <si>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</si>
  <si>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</si>
  <si>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</si>
  <si>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</si>
  <si>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</si>
  <si>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</si>
  <si>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</si>
  <si>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</si>
  <si>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</si>
  <si>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</si>
  <si>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</si>
  <si>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</si>
  <si>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</si>
  <si>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</si>
  <si>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</si>
  <si>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</si>
  <si>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</si>
  <si>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</si>
  <si>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</si>
  <si>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</si>
  <si>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</si>
  <si>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</si>
  <si>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</si>
  <si>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</si>
  <si>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</si>
  <si>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</si>
  <si>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</si>
  <si>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</si>
  <si>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</si>
  <si>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</si>
  <si>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</si>
  <si>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</si>
  <si>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</si>
  <si>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</si>
  <si>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</si>
  <si>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</si>
  <si>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</si>
  <si>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</si>
  <si>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</si>
  <si>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</si>
  <si>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</si>
  <si>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</si>
  <si>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</si>
  <si>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</si>
  <si>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</si>
  <si>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</si>
  <si>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</si>
  <si>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</si>
  <si>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</si>
  <si>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</si>
  <si>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</si>
  <si>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</si>
  <si>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</si>
  <si>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</si>
  <si>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</si>
  <si>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</si>
  <si>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</si>
  <si>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</si>
  <si>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</si>
  <si>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</si>
  <si>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</si>
  <si>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</si>
  <si>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</si>
  <si>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</si>
  <si>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</si>
  <si>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</si>
  <si>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</si>
  <si>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</si>
  <si>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</si>
  <si>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</si>
  <si>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</si>
  <si>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</si>
  <si>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</si>
  <si>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</si>
  <si>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</si>
  <si>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</si>
  <si>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</si>
  <si>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</si>
  <si>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</si>
  <si>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</si>
  <si>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</si>
  <si>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</si>
  <si>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</si>
  <si>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</si>
  <si>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</si>
  <si>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</si>
  <si>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</si>
  <si>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</si>
  <si>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</si>
  <si>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</si>
  <si>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</si>
  <si>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</si>
  <si>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</si>
  <si>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</si>
  <si>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</si>
  <si>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</si>
  <si>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</si>
  <si>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</si>
  <si>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</si>
  <si>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</si>
  <si>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</si>
  <si>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</si>
  <si>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</si>
  <si>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</si>
  <si>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</si>
  <si>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</si>
  <si>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</si>
  <si>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</si>
  <si>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</si>
  <si>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</si>
  <si>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</si>
  <si>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</si>
  <si>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</si>
  <si>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</si>
  <si>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</si>
  <si>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</si>
  <si>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</si>
  <si>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</si>
  <si>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</si>
  <si>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</si>
  <si>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</si>
  <si>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</si>
  <si>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</si>
  <si>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</si>
  <si>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</si>
  <si>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</si>
  <si>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</si>
  <si>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</si>
  <si>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</si>
  <si>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</si>
  <si>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</si>
  <si>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</si>
  <si>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</si>
  <si>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</si>
  <si>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</si>
  <si>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</si>
  <si>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</si>
  <si>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</si>
  <si>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</si>
  <si>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</si>
  <si>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</si>
  <si>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</si>
  <si>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</si>
  <si>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</si>
  <si>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</si>
  <si>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</si>
  <si>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</si>
  <si>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</si>
  <si>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</si>
  <si>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</si>
  <si>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</si>
  <si>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</si>
  <si>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</si>
  <si>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</si>
  <si>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</si>
  <si>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</si>
  <si>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</si>
  <si>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</si>
  <si>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</si>
  <si>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</si>
  <si>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</si>
  <si>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</si>
  <si>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</si>
  <si>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</si>
  <si>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</si>
  <si>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</si>
  <si>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</si>
  <si>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</si>
  <si>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</si>
  <si>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</si>
  <si>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</si>
  <si>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</si>
  <si>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</si>
  <si>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</si>
  <si>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</si>
  <si>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</si>
  <si>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</si>
  <si>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</si>
  <si>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</si>
  <si>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</si>
  <si>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</si>
  <si>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</si>
  <si>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</si>
  <si>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</si>
  <si>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</si>
  <si>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</si>
  <si>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</si>
  <si>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</si>
  <si>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</si>
  <si>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</si>
  <si>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</si>
  <si>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</si>
  <si>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</si>
  <si>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</si>
  <si>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</si>
  <si>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</si>
  <si>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</si>
  <si>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</si>
  <si>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</si>
  <si>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</si>
  <si>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</si>
  <si>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</si>
  <si>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</si>
  <si>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</si>
  <si>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</si>
  <si>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</si>
  <si>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</si>
  <si>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</si>
  <si>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</si>
  <si>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</si>
  <si>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</si>
  <si>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</si>
  <si>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</si>
  <si>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</si>
  <si>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</si>
  <si>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</si>
  <si>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</si>
  <si>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</si>
  <si>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</si>
  <si>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</si>
  <si>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</si>
  <si>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</si>
  <si>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</si>
  <si>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</si>
  <si>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</si>
  <si>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</si>
  <si>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</si>
  <si>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</si>
  <si>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</si>
  <si>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</si>
  <si>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</si>
  <si>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</si>
  <si>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</si>
  <si>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</si>
  <si>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</si>
  <si>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</si>
  <si>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</si>
  <si>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</si>
  <si>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</si>
  <si>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</si>
  <si>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</si>
  <si>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</si>
  <si>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</si>
  <si>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</si>
  <si>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</si>
  <si>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</si>
  <si>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</si>
  <si>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</si>
  <si>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</si>
  <si>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</si>
  <si>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</si>
  <si>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</si>
  <si>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</si>
  <si>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</si>
  <si>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</si>
  <si>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</si>
  <si>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</si>
  <si>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</si>
  <si>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</si>
  <si>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</si>
  <si>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</si>
  <si>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</si>
  <si>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</si>
  <si>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</si>
  <si>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</si>
  <si>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</si>
  <si>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</si>
  <si>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</si>
  <si>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</si>
  <si>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</si>
  <si>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</si>
  <si>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</si>
  <si>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</si>
  <si>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</si>
  <si>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</si>
  <si>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</si>
  <si>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</si>
  <si>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</si>
  <si>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</si>
  <si>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</si>
  <si>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</si>
  <si>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</si>
  <si>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</si>
  <si>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</si>
  <si>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</si>
  <si>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</si>
  <si>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</si>
  <si>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</si>
  <si>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</si>
  <si>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</si>
  <si>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</si>
  <si>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</si>
  <si>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</si>
  <si>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</si>
  <si>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</si>
  <si>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</si>
  <si>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</si>
  <si>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</si>
  <si>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</si>
  <si>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</si>
  <si>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</si>
  <si>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</si>
  <si>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</si>
  <si>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</si>
  <si>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</si>
  <si>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</si>
  <si>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</si>
  <si>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</si>
  <si>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</si>
  <si>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</si>
  <si>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</si>
  <si>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</si>
  <si>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</si>
  <si>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</si>
  <si>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</si>
  <si>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</si>
  <si>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</si>
  <si>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</si>
  <si>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</si>
  <si>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</si>
  <si>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</si>
  <si>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</si>
  <si>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</si>
  <si>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</si>
  <si>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</si>
  <si>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</si>
  <si>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</si>
  <si>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</si>
  <si>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</si>
  <si>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</si>
  <si>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</si>
  <si>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</si>
  <si>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</si>
  <si>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</si>
  <si>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</si>
  <si>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</si>
  <si>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</si>
  <si>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</si>
  <si>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</si>
  <si>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</si>
  <si>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</si>
  <si>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</si>
  <si>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</si>
  <si>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</si>
  <si>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</si>
  <si>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</si>
  <si>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</si>
  <si>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</si>
  <si>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</si>
  <si>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</si>
  <si>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</si>
  <si>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</si>
  <si>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</si>
  <si>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</si>
  <si>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</si>
  <si>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</si>
  <si>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</si>
  <si>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</si>
  <si>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</si>
  <si>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</si>
  <si>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</si>
  <si>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</si>
  <si>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</si>
  <si>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</si>
  <si>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</si>
  <si>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</si>
  <si>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</si>
  <si>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</si>
  <si>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</si>
  <si>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</si>
  <si>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</si>
  <si>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</si>
  <si>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</si>
  <si>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</si>
  <si>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</si>
  <si>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</si>
  <si>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</si>
  <si>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</si>
  <si>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</si>
  <si>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</si>
  <si>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</si>
  <si>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</si>
  <si>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</si>
  <si>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</si>
  <si>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</si>
  <si>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</si>
  <si>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</si>
  <si>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</si>
  <si>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</si>
  <si>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</si>
  <si>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</si>
  <si>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</si>
  <si>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</si>
  <si>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</si>
  <si>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</si>
  <si>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</si>
  <si>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</si>
  <si>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</si>
  <si>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</si>
  <si>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</si>
  <si>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</si>
  <si>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</si>
  <si>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</si>
  <si>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</si>
  <si>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</si>
  <si>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</si>
  <si>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</si>
  <si>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</si>
  <si>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</si>
  <si>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</si>
  <si>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</si>
  <si>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</si>
  <si>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</si>
  <si>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</si>
  <si>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</si>
  <si>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</si>
  <si>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</si>
  <si>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</si>
  <si>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</si>
  <si>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</si>
  <si>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</si>
  <si>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</si>
  <si>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</si>
  <si>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</si>
  <si>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</si>
  <si>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</si>
  <si>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</si>
  <si>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</si>
  <si>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</si>
  <si>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</si>
  <si>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</si>
  <si>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</si>
  <si>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</si>
  <si>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</si>
  <si>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</si>
  <si>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</si>
  <si>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</si>
  <si>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</si>
  <si>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</si>
  <si>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</si>
  <si>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</si>
  <si>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</si>
  <si>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</si>
  <si>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</si>
  <si>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</si>
  <si>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</si>
  <si>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</si>
  <si>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</si>
  <si>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</si>
  <si>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</si>
  <si>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</si>
  <si>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</si>
  <si>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</si>
  <si>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</si>
  <si>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</si>
  <si>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</si>
  <si>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</si>
  <si>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</si>
  <si>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</si>
  <si>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</si>
  <si>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</si>
  <si>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</si>
  <si>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</si>
  <si>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</si>
  <si>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</si>
  <si>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</si>
  <si>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</si>
  <si>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</si>
  <si>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</si>
  <si>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</si>
  <si>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</si>
  <si>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</si>
  <si>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</si>
  <si>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</si>
  <si>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</si>
  <si>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</si>
  <si>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</si>
  <si>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</si>
  <si>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</si>
  <si>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</si>
  <si>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</si>
  <si>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</si>
  <si>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</si>
  <si>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</si>
  <si>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</si>
  <si>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</si>
  <si>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</si>
  <si>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</si>
  <si>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</si>
  <si>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</si>
  <si>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</si>
  <si>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</si>
  <si>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</si>
  <si>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</si>
  <si>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</si>
  <si>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</si>
  <si>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</si>
  <si>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</si>
  <si>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</si>
  <si>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</si>
  <si>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</si>
  <si>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</si>
  <si>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</si>
  <si>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</si>
  <si>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</si>
  <si>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</si>
  <si>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</si>
  <si>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</si>
  <si>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</si>
  <si>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</si>
  <si>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</si>
  <si>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</si>
  <si>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</si>
  <si>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</si>
  <si>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</si>
  <si>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</si>
  <si>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</si>
  <si>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</si>
  <si>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</si>
  <si>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</si>
  <si>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</si>
  <si>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</si>
  <si>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</si>
  <si>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</si>
  <si>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</si>
  <si>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</si>
  <si>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</si>
  <si>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</si>
  <si>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</si>
  <si>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</si>
  <si>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</si>
  <si>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</si>
  <si>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</si>
  <si>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</si>
  <si>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</si>
  <si>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</si>
  <si>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</si>
  <si>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</si>
  <si>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</si>
  <si>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</si>
  <si>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</si>
  <si>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</si>
  <si>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</si>
  <si>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</si>
  <si>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</si>
  <si>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</si>
  <si>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</si>
  <si>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</si>
  <si>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</si>
  <si>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</si>
  <si>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</si>
  <si>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</si>
  <si>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</si>
  <si>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</si>
  <si>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</si>
  <si>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</si>
  <si>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</si>
  <si>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</si>
  <si>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</si>
  <si>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</si>
  <si>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</si>
  <si>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</si>
  <si>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</si>
  <si>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</si>
  <si>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</si>
  <si>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</si>
  <si>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</si>
  <si>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</si>
  <si>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</si>
  <si>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</si>
  <si>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</si>
  <si>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</si>
  <si>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</si>
  <si>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</si>
  <si>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</si>
  <si>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</si>
  <si>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</si>
  <si>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</si>
  <si>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</si>
  <si>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</si>
  <si>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</si>
  <si>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</si>
  <si>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</si>
  <si>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</si>
  <si>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</si>
  <si>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</si>
  <si>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</si>
  <si>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</si>
  <si>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</si>
  <si>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</si>
  <si>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</si>
  <si>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</si>
  <si>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</si>
  <si>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</si>
  <si>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</si>
  <si>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</si>
  <si>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</si>
  <si>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</si>
  <si>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</si>
  <si>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</si>
  <si>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</si>
  <si>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</si>
  <si>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</si>
  <si>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</si>
  <si>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</si>
  <si>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</si>
  <si>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</si>
  <si>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</si>
  <si>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</si>
  <si>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</si>
  <si>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</si>
  <si>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</si>
  <si>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</si>
  <si>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</si>
  <si>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</si>
  <si>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</si>
  <si>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</si>
  <si>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</si>
  <si>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</si>
  <si>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</si>
  <si>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</si>
  <si>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</si>
  <si>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</si>
  <si>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</si>
  <si>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</si>
  <si>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</si>
  <si>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</si>
  <si>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</si>
  <si>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</si>
  <si>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</si>
  <si>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</si>
  <si>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</si>
  <si>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</si>
  <si>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</si>
  <si>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</si>
  <si>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</si>
  <si>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</si>
  <si>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</si>
  <si>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</si>
  <si>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</si>
  <si>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</si>
  <si>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</si>
  <si>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</si>
  <si>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</si>
  <si>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</si>
  <si>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</si>
  <si>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</si>
  <si>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</si>
  <si>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</si>
  <si>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</si>
  <si>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</si>
  <si>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</si>
  <si>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</si>
  <si>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</si>
  <si>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</si>
  <si>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</si>
  <si>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</si>
  <si>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</si>
  <si>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</si>
  <si>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</si>
  <si>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</si>
  <si>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</si>
  <si>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</si>
  <si>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</si>
  <si>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</si>
  <si>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</si>
  <si>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</si>
  <si>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</si>
  <si>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</si>
  <si>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</si>
  <si>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</si>
  <si>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</si>
  <si>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</si>
  <si>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</si>
  <si>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</si>
  <si>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</si>
  <si>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</si>
  <si>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</si>
  <si>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</si>
  <si>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</si>
  <si>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</si>
  <si>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</si>
  <si>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</si>
  <si>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</si>
  <si>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</si>
  <si>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</si>
  <si>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</si>
  <si>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</si>
  <si>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</si>
  <si>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</si>
  <si>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</si>
  <si>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</si>
  <si>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</si>
  <si>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</si>
  <si>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</si>
  <si>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</si>
  <si>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</si>
  <si>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</si>
  <si>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</si>
  <si>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</si>
  <si>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</si>
  <si>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</si>
  <si>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</si>
  <si>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</si>
  <si>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</si>
  <si>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</si>
  <si>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</si>
  <si>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</si>
  <si>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</si>
  <si>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</si>
  <si>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</si>
  <si>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</si>
  <si>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</si>
  <si>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</si>
  <si>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</si>
  <si>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</si>
  <si>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</si>
  <si>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</si>
  <si>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</si>
  <si>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</si>
  <si>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</si>
  <si>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</si>
  <si>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</si>
  <si>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</si>
  <si>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</si>
  <si>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</si>
  <si>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</si>
  <si>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</si>
  <si>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</si>
  <si>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</si>
  <si>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</si>
  <si>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</si>
  <si>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</si>
  <si>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</si>
  <si>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</si>
  <si>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</si>
  <si>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</si>
  <si>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</si>
  <si>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</si>
  <si>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</si>
  <si>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</si>
  <si>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</si>
  <si>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</si>
  <si>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</si>
  <si>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</si>
  <si>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</si>
  <si>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</si>
  <si>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</si>
  <si>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</si>
  <si>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</si>
  <si>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</si>
  <si>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</si>
  <si>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</si>
  <si>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</si>
  <si>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</si>
  <si>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</si>
  <si>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</si>
  <si>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</si>
  <si>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</si>
  <si>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</si>
  <si>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</si>
  <si>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</si>
  <si>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</si>
  <si>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</si>
  <si>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</si>
  <si>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</si>
  <si>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</si>
  <si>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</si>
  <si>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</si>
  <si>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</si>
  <si>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</si>
  <si>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</si>
  <si>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</si>
  <si>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</si>
  <si>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</si>
  <si>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</si>
  <si>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</si>
  <si>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</si>
  <si>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</si>
  <si>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</si>
  <si>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</si>
  <si>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</si>
  <si>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</si>
  <si>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</si>
  <si>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</si>
  <si>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</si>
  <si>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</si>
  <si>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</si>
  <si>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</si>
  <si>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</si>
  <si>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</si>
  <si>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</si>
  <si>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</si>
  <si>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</si>
  <si>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</si>
  <si>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</si>
  <si>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</si>
  <si>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</si>
  <si>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</si>
  <si>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</si>
  <si>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</si>
  <si>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</si>
  <si>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</si>
  <si>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</si>
  <si>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</si>
  <si>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</si>
  <si>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</si>
  <si>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</si>
  <si>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</si>
  <si>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</si>
  <si>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</si>
  <si>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</si>
  <si>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</si>
  <si>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</si>
  <si>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</si>
  <si>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</si>
  <si>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</si>
  <si>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</si>
  <si>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</si>
  <si>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</si>
  <si>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</si>
  <si>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</si>
  <si>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</si>
  <si>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</si>
  <si>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</si>
  <si>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</si>
  <si>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</si>
  <si>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</si>
  <si>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</si>
  <si>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</si>
  <si>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</si>
  <si>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</si>
  <si>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</si>
  <si>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</si>
  <si>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</si>
  <si>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</si>
  <si>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</si>
  <si>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</si>
  <si>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</si>
  <si>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</si>
  <si>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</si>
  <si>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</si>
  <si>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</si>
  <si>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</si>
  <si>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</si>
  <si>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</si>
  <si>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</si>
  <si>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</si>
  <si>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</si>
  <si>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</si>
  <si>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</si>
  <si>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</si>
  <si>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</si>
  <si>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</si>
  <si>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</si>
  <si>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</si>
  <si>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</si>
  <si>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</si>
  <si>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</si>
  <si>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</si>
  <si>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</si>
  <si>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</si>
  <si>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</si>
  <si>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</si>
  <si>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</si>
  <si>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</si>
  <si>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</si>
  <si>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</si>
  <si>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</si>
  <si>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</si>
  <si>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</si>
  <si>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</si>
  <si>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</si>
  <si>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</si>
  <si>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</si>
  <si>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</si>
  <si>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</si>
  <si>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</si>
  <si>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</si>
  <si>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</si>
  <si>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</si>
  <si>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</si>
  <si>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</si>
  <si>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</si>
  <si>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</si>
  <si>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</si>
  <si>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</si>
  <si>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</si>
  <si>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</si>
  <si>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</si>
  <si>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</si>
  <si>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</si>
  <si>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</si>
  <si>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</si>
  <si>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</si>
  <si>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</si>
  <si>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</si>
  <si>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</si>
  <si>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</si>
  <si>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</si>
  <si>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</si>
  <si>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</si>
  <si>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</si>
  <si>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</si>
  <si>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</si>
  <si>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</si>
  <si>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</si>
  <si>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</si>
  <si>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</si>
  <si>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</si>
  <si>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</si>
  <si>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</si>
  <si>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</si>
  <si>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</si>
  <si>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</si>
  <si>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</si>
  <si>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</si>
  <si>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</si>
  <si>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</si>
  <si>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</si>
  <si>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</si>
  <si>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</si>
  <si>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</si>
  <si>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</si>
  <si>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</si>
  <si>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</si>
  <si>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</si>
  <si>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</si>
  <si>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</si>
  <si>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</si>
  <si>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</si>
  <si>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</si>
  <si>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</si>
  <si>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</si>
  <si>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</si>
  <si>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</si>
  <si>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</si>
  <si>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</si>
  <si>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</si>
  <si>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</si>
  <si>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</si>
  <si>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</si>
  <si>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</si>
  <si>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</si>
  <si>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</si>
  <si>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</si>
  <si>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</si>
  <si>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</si>
  <si>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</si>
  <si>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</si>
  <si>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</si>
  <si>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</si>
  <si>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</si>
  <si>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</si>
  <si>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</si>
  <si>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</si>
  <si>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</si>
  <si>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</si>
  <si>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</si>
  <si>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</si>
  <si>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</si>
  <si>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</si>
  <si>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</si>
  <si>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</si>
  <si>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</si>
  <si>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</si>
  <si>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</si>
  <si>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</si>
  <si>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</si>
  <si>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</si>
  <si>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</si>
  <si>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</si>
  <si>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</si>
  <si>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</si>
  <si>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</si>
  <si>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</si>
  <si>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</si>
  <si>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</si>
  <si>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</si>
  <si>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</si>
  <si>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</si>
  <si>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</si>
  <si>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</si>
  <si>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</si>
  <si>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</si>
  <si>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</si>
  <si>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</si>
  <si>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</si>
  <si>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</si>
  <si>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</si>
  <si>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</si>
  <si>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</si>
  <si>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</si>
  <si>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</si>
  <si>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</si>
  <si>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</si>
  <si>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</si>
  <si>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</si>
  <si>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</si>
  <si>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</si>
  <si>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</si>
  <si>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</si>
  <si>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</si>
  <si>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</si>
  <si>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</si>
  <si>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</si>
  <si>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</si>
  <si>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</si>
  <si>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</si>
  <si>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</si>
  <si>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</si>
  <si>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</si>
  <si>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</si>
  <si>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</si>
  <si>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</si>
  <si>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</si>
  <si>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</si>
  <si>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</si>
  <si>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</si>
  <si>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</si>
  <si>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</si>
  <si>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</si>
  <si>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</si>
  <si>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</si>
  <si>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</si>
  <si>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</si>
  <si>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</si>
  <si>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</si>
  <si>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</si>
  <si>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</si>
  <si>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</si>
  <si>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</si>
  <si>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</si>
  <si>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</si>
  <si>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</si>
  <si>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</si>
  <si>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</si>
  <si>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</si>
  <si>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</si>
  <si>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</si>
  <si>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</si>
  <si>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</si>
  <si>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</si>
  <si>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</si>
  <si>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</si>
  <si>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</si>
  <si>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</si>
  <si>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</si>
  <si>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</si>
  <si>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</si>
  <si>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</si>
  <si>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</si>
  <si>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</si>
  <si>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</si>
  <si>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</si>
  <si>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</si>
  <si>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</si>
  <si>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</si>
  <si>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</si>
  <si>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</si>
  <si>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</si>
  <si>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</si>
  <si>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</si>
  <si>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</si>
  <si>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</si>
  <si>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</si>
  <si>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</si>
  <si>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</si>
  <si>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</si>
  <si>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</si>
  <si>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</si>
  <si>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</si>
  <si>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</si>
  <si>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</si>
  <si>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</si>
  <si>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</si>
  <si>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</si>
  <si>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</si>
  <si>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</si>
  <si>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</si>
  <si>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</si>
  <si>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</si>
  <si>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</si>
  <si>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</si>
  <si>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</si>
  <si>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</si>
  <si>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</si>
  <si>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</si>
  <si>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</si>
  <si>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</si>
  <si>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</si>
  <si>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</si>
  <si>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</si>
  <si>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</si>
  <si>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</si>
  <si>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</si>
  <si>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</si>
  <si>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</si>
  <si>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</si>
  <si>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</si>
  <si>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</si>
  <si>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</si>
  <si>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</si>
  <si>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</si>
  <si>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</si>
  <si>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</si>
  <si>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</si>
  <si>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</si>
  <si>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</si>
  <si>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</si>
  <si>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</si>
  <si>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</si>
  <si>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</si>
  <si>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</si>
  <si>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</si>
  <si>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</si>
  <si>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</si>
  <si>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</si>
  <si>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</si>
  <si>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</si>
  <si>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</si>
  <si>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</si>
  <si>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</si>
  <si>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</si>
  <si>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</si>
  <si>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</si>
  <si>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</si>
  <si>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</si>
  <si>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</si>
  <si>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</si>
  <si>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</si>
  <si>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</si>
  <si>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</si>
  <si>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</si>
  <si>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</si>
  <si>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</si>
  <si>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</si>
  <si>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</si>
  <si>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</si>
  <si>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</si>
  <si>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</si>
  <si>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</si>
  <si>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</si>
  <si>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</si>
  <si>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</si>
  <si>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</si>
  <si>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</si>
  <si>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</si>
  <si>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</si>
  <si>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</si>
  <si>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</si>
  <si>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</si>
  <si>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</si>
  <si>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</si>
  <si>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</si>
  <si>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</si>
  <si>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</si>
  <si>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</si>
  <si>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</si>
  <si>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</si>
  <si>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</si>
  <si>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</si>
  <si>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</si>
  <si>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</si>
  <si>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</si>
  <si>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</si>
  <si>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</si>
  <si>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</si>
  <si>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</si>
  <si>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</si>
  <si>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</si>
  <si>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</si>
  <si>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</si>
  <si>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</si>
  <si>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</si>
  <si>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</si>
  <si>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</si>
  <si>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</si>
  <si>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</si>
  <si>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</si>
  <si>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</si>
  <si>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</si>
  <si>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</si>
  <si>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</si>
  <si>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</si>
  <si>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</si>
  <si>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</si>
  <si>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</si>
  <si>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</si>
  <si>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</si>
  <si>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</si>
  <si>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</si>
  <si>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</si>
  <si>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</si>
  <si>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</si>
  <si>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</si>
  <si>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</si>
  <si>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</si>
  <si>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</si>
  <si>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</si>
  <si>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</si>
  <si>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</si>
  <si>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</si>
  <si>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</si>
  <si>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</si>
  <si>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</si>
  <si>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</si>
  <si>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</si>
  <si>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</si>
  <si>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</si>
  <si>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</si>
  <si>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</si>
  <si>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</si>
  <si>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</si>
  <si>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</si>
  <si>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</si>
  <si>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</si>
  <si>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</si>
  <si>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</si>
  <si>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</si>
  <si>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</si>
  <si>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</si>
  <si>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</si>
  <si>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</si>
  <si>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</si>
  <si>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</si>
  <si>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</si>
  <si>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</si>
  <si>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</si>
  <si>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</si>
  <si>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</si>
  <si>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</si>
  <si>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</si>
  <si>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</si>
  <si>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</si>
  <si>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</si>
  <si>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</si>
  <si>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</si>
  <si>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</si>
  <si>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</si>
  <si>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</si>
  <si>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</si>
  <si>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</si>
  <si>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</si>
  <si>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</si>
  <si>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</si>
  <si>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</si>
  <si>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</si>
  <si>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</si>
  <si>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</si>
  <si>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</si>
  <si>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</si>
  <si>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</si>
  <si>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</si>
  <si>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</si>
  <si>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</si>
  <si>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</si>
  <si>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</si>
  <si>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</si>
  <si>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</si>
  <si>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</si>
  <si>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</si>
  <si>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</si>
  <si>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</si>
  <si>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</si>
  <si>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</si>
  <si>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</si>
  <si>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</si>
  <si>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</si>
  <si>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</si>
  <si>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</si>
  <si>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</si>
  <si>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</si>
  <si>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</si>
  <si>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</si>
  <si>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</si>
  <si>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</si>
  <si>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</si>
  <si>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</si>
  <si>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</si>
  <si>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</si>
  <si>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</si>
  <si>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</si>
  <si>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</si>
  <si>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</si>
  <si>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</si>
  <si>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</si>
  <si>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</si>
  <si>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</si>
  <si>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</si>
  <si>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</si>
  <si>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</si>
  <si>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</si>
  <si>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</si>
  <si>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</si>
  <si>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</si>
  <si>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</si>
  <si>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</si>
  <si>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</si>
  <si>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</si>
  <si>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</si>
  <si>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</si>
  <si>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</si>
  <si>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</si>
  <si>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</si>
  <si>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</si>
  <si>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</si>
  <si>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</si>
  <si>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</si>
  <si>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</si>
  <si>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</si>
  <si>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</si>
  <si>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</si>
  <si>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</si>
  <si>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</si>
  <si>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</si>
  <si>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</si>
  <si>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</si>
  <si>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</si>
  <si>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</si>
  <si>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</si>
  <si>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</si>
  <si>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</si>
  <si>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</si>
  <si>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</si>
  <si>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</si>
  <si>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</si>
  <si>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</si>
  <si>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</si>
  <si>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</si>
  <si>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</si>
  <si>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</si>
  <si>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</si>
  <si>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</si>
  <si>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</si>
  <si>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</si>
  <si>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</si>
  <si>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</si>
  <si>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</si>
  <si>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</si>
  <si>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</si>
  <si>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</si>
  <si>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</si>
  <si>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</si>
  <si>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</si>
  <si>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</si>
  <si>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</si>
  <si>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</si>
  <si>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</si>
  <si>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</si>
  <si>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</si>
  <si>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</si>
  <si>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</si>
  <si>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</si>
  <si>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</si>
  <si>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</si>
  <si>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</si>
  <si>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</si>
  <si>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</si>
  <si>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</si>
  <si>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</si>
  <si>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</si>
  <si>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</si>
  <si>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</si>
  <si>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</si>
  <si>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</si>
  <si>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</si>
  <si>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</si>
  <si>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</si>
  <si>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</si>
  <si>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</si>
  <si>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</si>
  <si>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</si>
  <si>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</si>
  <si>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</si>
  <si>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</si>
  <si>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</si>
  <si>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</si>
  <si>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</si>
  <si>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</si>
  <si>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</si>
  <si>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</si>
  <si>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</si>
  <si>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</si>
  <si>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</si>
  <si>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</si>
  <si>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</si>
  <si>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</si>
  <si>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</si>
  <si>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</si>
  <si>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</si>
  <si>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</si>
  <si>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</si>
  <si>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</si>
  <si>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</si>
  <si>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</si>
  <si>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</si>
  <si>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</si>
  <si>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</si>
  <si>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</si>
  <si>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</si>
  <si>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</si>
  <si>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</si>
  <si>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</si>
  <si>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</si>
  <si>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</si>
  <si>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</si>
  <si>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</si>
  <si>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</si>
  <si>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</si>
  <si>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</si>
  <si>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</si>
  <si>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</si>
  <si>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</si>
  <si>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</si>
  <si>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</si>
  <si>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</si>
  <si>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</si>
  <si>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</si>
  <si>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</si>
  <si>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</si>
  <si>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</si>
  <si>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</si>
  <si>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</si>
  <si>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</si>
  <si>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</si>
  <si>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</si>
  <si>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</si>
  <si>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</si>
  <si>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</si>
  <si>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</si>
  <si>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</si>
  <si>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</si>
  <si>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</si>
  <si>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</si>
  <si>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</si>
  <si>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</si>
  <si>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</si>
  <si>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</si>
  <si>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</si>
  <si>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</si>
  <si>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</si>
  <si>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</si>
  <si>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</si>
  <si>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</si>
  <si>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</si>
  <si>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</si>
  <si>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</si>
  <si>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</si>
  <si>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</si>
  <si>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</si>
  <si>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</si>
  <si>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</si>
  <si>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</si>
  <si>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</si>
  <si>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</si>
  <si>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</si>
  <si>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</si>
  <si>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</si>
  <si>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</si>
  <si>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</si>
  <si>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</si>
  <si>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</si>
  <si>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</si>
  <si>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</si>
  <si>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</si>
  <si>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</si>
  <si>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</si>
  <si>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</si>
  <si>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</si>
  <si>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</si>
  <si>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</si>
  <si>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</si>
  <si>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</si>
  <si>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</si>
  <si>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</si>
  <si>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</si>
  <si>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</si>
  <si>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</si>
  <si>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</si>
  <si>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</si>
  <si>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</si>
  <si>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</si>
  <si>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</si>
  <si>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</si>
  <si>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</si>
  <si>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</si>
  <si>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</si>
  <si>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</si>
  <si>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</si>
  <si>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</si>
  <si>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</si>
  <si>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</si>
  <si>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</si>
  <si>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</si>
  <si>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</si>
  <si>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</si>
  <si>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</si>
  <si>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</si>
  <si>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</si>
  <si>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</si>
  <si>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</si>
  <si>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</si>
  <si>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</si>
  <si>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</si>
  <si>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</si>
  <si>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</si>
  <si>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</si>
  <si>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</si>
  <si>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</si>
  <si>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</si>
  <si>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</si>
  <si>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</si>
  <si>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</si>
  <si>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</si>
  <si>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</si>
  <si>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</si>
  <si>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</si>
  <si>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</si>
  <si>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</si>
  <si>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</si>
  <si>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</si>
  <si>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</si>
  <si>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</si>
  <si>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</si>
  <si>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</si>
  <si>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</si>
  <si>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</si>
  <si>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</si>
  <si>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</si>
  <si>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</si>
  <si>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</si>
  <si>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</si>
  <si>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</si>
  <si>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</si>
  <si>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</si>
  <si>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</si>
  <si>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</si>
  <si>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</si>
  <si>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</si>
  <si>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</si>
  <si>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</si>
  <si>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</si>
  <si>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</si>
  <si>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</si>
  <si>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</si>
  <si>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</si>
  <si>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</si>
  <si>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</si>
  <si>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</si>
  <si>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</si>
  <si>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</si>
  <si>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</si>
  <si>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</si>
  <si>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</si>
  <si>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</si>
  <si>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</si>
  <si>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</si>
  <si>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</si>
  <si>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</si>
  <si>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</si>
  <si>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</si>
  <si>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</si>
  <si>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</si>
  <si>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</si>
  <si>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</si>
  <si>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</si>
  <si>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</si>
  <si>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</si>
  <si>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</si>
  <si>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</si>
  <si>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</si>
  <si>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</si>
  <si>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</si>
  <si>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</si>
  <si>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</si>
  <si>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</si>
  <si>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</si>
  <si>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</si>
  <si>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</si>
  <si>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</si>
  <si>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</si>
  <si>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</si>
  <si>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</si>
  <si>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</si>
  <si>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</si>
  <si>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</si>
  <si>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</si>
  <si>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</si>
  <si>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</si>
  <si>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</si>
  <si>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</si>
  <si>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</si>
  <si>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</si>
  <si>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</si>
  <si>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</si>
  <si>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</si>
  <si>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</si>
  <si>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</si>
  <si>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</si>
  <si>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</si>
  <si>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</si>
  <si>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</si>
  <si>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</si>
  <si>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</si>
  <si>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</si>
  <si>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</si>
  <si>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</si>
  <si>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</si>
  <si>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</si>
  <si>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</si>
  <si>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</si>
  <si>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</si>
  <si>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</si>
  <si>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</si>
  <si>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</si>
  <si>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</si>
  <si>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</si>
  <si>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</si>
  <si>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</si>
  <si>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</si>
  <si>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</si>
  <si>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</si>
  <si>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</si>
  <si>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</si>
  <si>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</si>
  <si>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</si>
  <si>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</si>
  <si>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</si>
  <si>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</si>
  <si>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</si>
  <si>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</si>
  <si>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</si>
  <si>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</si>
  <si>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</si>
  <si>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</si>
  <si>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</si>
  <si>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</si>
  <si>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</si>
  <si>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</si>
  <si>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</si>
  <si>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</si>
  <si>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</si>
  <si>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</si>
  <si>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</si>
  <si>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</si>
  <si>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</si>
  <si>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</si>
  <si>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</si>
  <si>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</si>
  <si>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</si>
  <si>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</si>
  <si>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</si>
  <si>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</si>
  <si>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</si>
  <si>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</si>
  <si>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</si>
  <si>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</si>
  <si>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</si>
  <si>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</si>
  <si>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</si>
  <si>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</si>
  <si>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</si>
  <si>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</si>
  <si>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</si>
  <si>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</si>
  <si>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</si>
  <si>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</si>
  <si>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</si>
  <si>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</si>
  <si>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</si>
  <si>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</si>
  <si>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</si>
  <si>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</si>
  <si>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</si>
  <si>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</si>
  <si>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</si>
  <si>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</si>
  <si>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</si>
  <si>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</si>
  <si>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</si>
  <si>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</si>
  <si>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</si>
  <si>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</si>
  <si>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</si>
  <si>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</si>
  <si>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</si>
  <si>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</si>
  <si>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</si>
  <si>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</si>
  <si>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</si>
  <si>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</si>
  <si>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</si>
  <si>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</si>
  <si>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</si>
  <si>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</si>
  <si>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</si>
  <si>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</si>
  <si>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</si>
  <si>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</si>
  <si>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</si>
  <si>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</si>
  <si>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</si>
  <si>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</si>
  <si>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</si>
  <si>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</si>
  <si>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</si>
  <si>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</si>
  <si>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</si>
  <si>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</si>
  <si>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</si>
  <si>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</si>
  <si>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</si>
  <si>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</si>
  <si>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</si>
  <si>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</si>
  <si>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</si>
  <si>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</si>
  <si>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</si>
  <si>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</si>
  <si>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</si>
  <si>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</si>
  <si>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</si>
  <si>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</si>
  <si>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</si>
  <si>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</si>
  <si>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</si>
  <si>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</si>
  <si>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</si>
  <si>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</si>
  <si>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</si>
  <si>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</si>
  <si>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</si>
  <si>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</si>
  <si>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</si>
  <si>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</si>
  <si>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</si>
  <si>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</si>
  <si>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</si>
  <si>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</si>
  <si>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</si>
  <si>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</si>
  <si>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</si>
  <si>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</si>
  <si>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</si>
  <si>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</si>
  <si>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</si>
  <si>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</si>
  <si>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</si>
  <si>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</si>
  <si>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</si>
  <si>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</si>
  <si>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</si>
  <si>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</si>
  <si>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</si>
  <si>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</si>
  <si>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</si>
  <si>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</si>
  <si>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</si>
  <si>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</si>
  <si>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</si>
  <si>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</si>
  <si>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</si>
  <si>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</si>
  <si>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</si>
  <si>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</si>
  <si>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</si>
  <si>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</si>
  <si>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</si>
  <si>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</si>
  <si>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</si>
  <si>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</si>
  <si>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</si>
  <si>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</si>
  <si>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</si>
  <si>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</si>
  <si>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</si>
  <si>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</si>
  <si>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</si>
  <si>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</si>
  <si>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</si>
  <si>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</si>
  <si>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</si>
  <si>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</si>
  <si>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</si>
  <si>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</si>
  <si>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</si>
  <si>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</si>
  <si>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</si>
  <si>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</si>
  <si>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</si>
  <si>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</si>
  <si>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</si>
  <si>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</si>
  <si>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</si>
  <si>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</si>
  <si>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</si>
  <si>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</si>
  <si>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</si>
  <si>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</si>
  <si>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</si>
  <si>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</si>
  <si>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</si>
  <si>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</si>
  <si>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</si>
  <si>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</si>
  <si>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</si>
  <si>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</si>
  <si>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</si>
  <si>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</si>
  <si>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</si>
  <si>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</si>
  <si>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</si>
  <si>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</si>
  <si>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</si>
  <si>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</si>
  <si>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</si>
  <si>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</si>
  <si>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</si>
  <si>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</si>
  <si>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</si>
  <si>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</si>
  <si>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</si>
  <si>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</si>
  <si>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</si>
  <si>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</si>
  <si>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</si>
  <si>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</si>
  <si>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</si>
  <si>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</si>
  <si>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</si>
  <si>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</si>
  <si>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</si>
  <si>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</si>
  <si>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</si>
  <si>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</si>
  <si>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</si>
  <si>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</si>
  <si>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</si>
  <si>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</si>
  <si>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</si>
  <si>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</si>
  <si>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</si>
  <si>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</si>
  <si>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</si>
  <si>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</si>
  <si>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</si>
  <si>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</si>
  <si>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</si>
  <si>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</si>
  <si>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</si>
  <si>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</si>
  <si>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</si>
  <si>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</si>
  <si>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</si>
  <si>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</si>
  <si>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</si>
  <si>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</si>
  <si>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</si>
  <si>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</si>
  <si>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</si>
  <si>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</si>
  <si>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</si>
  <si>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</si>
  <si>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</si>
  <si>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</si>
  <si>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</si>
  <si>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</si>
  <si>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</si>
  <si>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</si>
  <si>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</si>
  <si>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</si>
  <si>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</si>
  <si>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</si>
  <si>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</si>
  <si>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</si>
  <si>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</si>
  <si>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</si>
  <si>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</si>
  <si>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</si>
  <si>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</si>
  <si>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</si>
  <si>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</si>
  <si>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</si>
  <si>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</si>
  <si>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</si>
  <si>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</si>
  <si>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</si>
  <si>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</si>
  <si>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</si>
  <si>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</si>
  <si>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</si>
  <si>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</si>
  <si>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</si>
  <si>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</si>
  <si>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</si>
  <si>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</si>
  <si>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</si>
  <si>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</si>
  <si>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</si>
  <si>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</si>
  <si>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</si>
  <si>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</si>
  <si>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</si>
  <si>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</si>
  <si>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</si>
  <si>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</si>
  <si>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</si>
  <si>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</si>
  <si>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</si>
  <si>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</si>
  <si>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</si>
  <si>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</si>
  <si>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</si>
  <si>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</si>
  <si>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</si>
  <si>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</si>
  <si>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</si>
  <si>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</si>
  <si>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</si>
  <si>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</si>
  <si>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</si>
  <si>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</si>
  <si>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</si>
  <si>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</si>
  <si>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</si>
  <si>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</si>
  <si>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</si>
  <si>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</si>
  <si>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</si>
  <si>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</si>
  <si>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</si>
  <si>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</si>
  <si>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</si>
  <si>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</si>
  <si>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</si>
  <si>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</si>
  <si>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</si>
  <si>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</si>
  <si>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</si>
  <si>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</si>
  <si>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</si>
  <si>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</si>
  <si>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</si>
  <si>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</si>
  <si>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</si>
  <si>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</si>
  <si>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</si>
  <si>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</si>
  <si>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</si>
  <si>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</si>
  <si>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</si>
  <si>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</si>
  <si>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</si>
  <si>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</si>
  <si>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</si>
  <si>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</si>
  <si>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</si>
  <si>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</si>
  <si>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</si>
  <si>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</si>
  <si>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</si>
  <si>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</si>
  <si>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</si>
  <si>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</si>
  <si>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</si>
  <si>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</si>
  <si>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</si>
  <si>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</si>
  <si>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</si>
  <si>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</si>
  <si>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</si>
  <si>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</si>
  <si>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</si>
  <si>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</si>
  <si>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</si>
  <si>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</si>
  <si>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</si>
  <si>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</si>
  <si>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</si>
  <si>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</si>
  <si>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</si>
  <si>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</si>
  <si>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</si>
  <si>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</si>
  <si>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</si>
  <si>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</si>
  <si>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</si>
  <si>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</si>
  <si>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</si>
  <si>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</si>
  <si>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</si>
  <si>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</si>
  <si>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</si>
  <si>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</si>
  <si>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</si>
  <si>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</si>
  <si>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</si>
  <si>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</si>
  <si>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</si>
  <si>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</si>
  <si>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</si>
  <si>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</si>
  <si>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</si>
  <si>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</si>
  <si>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</si>
  <si>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</si>
  <si>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</si>
  <si>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</si>
  <si>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</si>
  <si>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</si>
  <si>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</si>
  <si>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</si>
  <si>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</si>
  <si>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</si>
  <si>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</si>
  <si>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</si>
  <si>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</si>
  <si>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</si>
  <si>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</si>
  <si>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</si>
  <si>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</si>
  <si>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</si>
  <si>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</si>
  <si>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</si>
  <si>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</si>
  <si>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</si>
  <si>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</si>
  <si>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</si>
  <si>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</si>
  <si>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</si>
  <si>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</si>
  <si>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</si>
  <si>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</si>
  <si>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</si>
  <si>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</si>
  <si>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</si>
  <si>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</si>
  <si>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</si>
  <si>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</si>
  <si>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</si>
  <si>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</si>
  <si>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</si>
  <si>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</si>
  <si>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</si>
  <si>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</si>
  <si>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</si>
  <si>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</si>
  <si>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</si>
  <si>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</si>
  <si>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</si>
  <si>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</si>
  <si>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</si>
  <si>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</si>
  <si>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</si>
  <si>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</si>
  <si>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</si>
  <si>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</si>
  <si>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</si>
  <si>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</si>
  <si>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</si>
  <si>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</si>
  <si>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</si>
  <si>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</si>
  <si>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</si>
  <si>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</si>
  <si>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</si>
  <si>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</si>
  <si>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</si>
  <si>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</si>
  <si>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</si>
  <si>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</si>
  <si>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</si>
  <si>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</si>
  <si>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</si>
  <si>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</si>
  <si>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</si>
  <si>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</si>
  <si>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</si>
  <si>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</si>
  <si>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</si>
  <si>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</si>
  <si>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</si>
  <si>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</si>
  <si>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</si>
  <si>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</si>
  <si>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</si>
  <si>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</si>
  <si>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</si>
  <si>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</si>
  <si>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</si>
  <si>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</si>
  <si>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</si>
  <si>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</si>
  <si>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</si>
  <si>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</si>
  <si>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</si>
  <si>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</si>
  <si>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</si>
  <si>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</si>
  <si>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</si>
  <si>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</si>
  <si>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</si>
  <si>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</si>
  <si>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</si>
  <si>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</si>
  <si>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</si>
  <si>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</si>
  <si>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</si>
  <si>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</si>
  <si>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</si>
  <si>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</si>
  <si>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</si>
  <si>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</si>
  <si>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</si>
  <si>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</si>
  <si>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</si>
  <si>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</si>
  <si>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</si>
  <si>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</si>
  <si>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</si>
  <si>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</si>
  <si>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</si>
  <si>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</si>
  <si>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</si>
  <si>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</si>
  <si>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</si>
  <si>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</si>
  <si>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</si>
  <si>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</si>
  <si>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</si>
  <si>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</si>
  <si>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</si>
  <si>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</si>
  <si>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</si>
  <si>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</si>
  <si>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</si>
  <si>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</si>
  <si>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</si>
  <si>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</si>
  <si>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</si>
  <si>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</si>
  <si>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</si>
  <si>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</si>
  <si>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</si>
  <si>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</si>
  <si>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</si>
  <si>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</si>
  <si>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</si>
  <si>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</si>
  <si>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</si>
  <si>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</si>
  <si>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</si>
  <si>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</si>
  <si>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</si>
  <si>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</si>
  <si>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</si>
  <si>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</si>
  <si>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</si>
  <si>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</si>
  <si>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</si>
  <si>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</si>
  <si>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</si>
  <si>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</si>
  <si>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</si>
  <si>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</si>
  <si>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</si>
  <si>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</si>
  <si>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</si>
  <si>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</si>
  <si>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</si>
  <si>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</si>
  <si>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</si>
  <si>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</si>
  <si>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</si>
  <si>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</si>
  <si>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</si>
  <si>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</si>
  <si>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</si>
  <si>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</si>
  <si>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</si>
  <si>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</si>
  <si>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</si>
  <si>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</si>
  <si>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</si>
  <si>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</si>
  <si>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</si>
  <si>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</si>
  <si>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</si>
  <si>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</si>
  <si>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</si>
  <si>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</si>
  <si>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</si>
  <si>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</si>
  <si>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</si>
  <si>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</si>
  <si>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</si>
  <si>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</si>
  <si>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</si>
  <si>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</si>
  <si>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</si>
  <si>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</si>
  <si>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</si>
  <si>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</si>
  <si>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</si>
  <si>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</si>
  <si>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</si>
  <si>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</si>
  <si>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</si>
  <si>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</si>
  <si>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</si>
  <si>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</si>
  <si>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</si>
  <si>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</si>
  <si>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</si>
  <si>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</si>
  <si>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</si>
  <si>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</si>
  <si>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</si>
  <si>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</si>
  <si>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</si>
  <si>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</si>
  <si>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</si>
  <si>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</si>
  <si>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</si>
  <si>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</si>
  <si>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</si>
  <si>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</si>
  <si>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</si>
  <si>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</si>
  <si>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</si>
  <si>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</si>
  <si>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</si>
  <si>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</si>
  <si>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</si>
  <si>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</si>
  <si>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</si>
  <si>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</si>
  <si>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</si>
  <si>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</si>
  <si>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</si>
  <si>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</si>
  <si>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</si>
  <si>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</si>
  <si>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</si>
  <si>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</si>
  <si>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</si>
  <si>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</si>
  <si>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</si>
  <si>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</si>
  <si>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</si>
  <si>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</si>
  <si>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</si>
  <si>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</si>
  <si>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</si>
  <si>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</si>
  <si>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</si>
  <si>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</si>
  <si>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</si>
  <si>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</si>
  <si>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</si>
  <si>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</si>
  <si>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</si>
  <si>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</si>
  <si>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</si>
  <si>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</si>
  <si>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</si>
  <si>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</si>
  <si>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</si>
  <si>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</si>
  <si>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</si>
  <si>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</si>
  <si>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</si>
  <si>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</si>
  <si>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</si>
  <si>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</si>
  <si>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</si>
  <si>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</si>
  <si>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</si>
  <si>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</si>
  <si>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</si>
  <si>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</si>
  <si>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</si>
  <si>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</si>
  <si>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</si>
  <si>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</si>
  <si>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</si>
  <si>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</si>
  <si>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</si>
  <si>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</si>
  <si>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</si>
  <si>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</si>
  <si>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</si>
  <si>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</si>
  <si>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</si>
  <si>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</si>
  <si>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</si>
  <si>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</si>
  <si>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</si>
  <si>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</si>
  <si>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</si>
  <si>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</si>
  <si>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</si>
  <si>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</si>
  <si>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</si>
  <si>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</si>
  <si>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</si>
  <si>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</si>
  <si>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</si>
  <si>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</si>
  <si>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</si>
  <si>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</si>
  <si>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</si>
  <si>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</si>
  <si>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</si>
  <si>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</si>
  <si>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</si>
  <si>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</si>
  <si>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</si>
  <si>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</si>
  <si>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</si>
  <si>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</si>
  <si>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</si>
  <si>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</si>
  <si>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</si>
  <si>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</si>
  <si>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</si>
  <si>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</si>
  <si>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</si>
  <si>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</si>
  <si>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</si>
  <si>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</si>
  <si>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</si>
  <si>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</si>
  <si>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</si>
  <si>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</si>
  <si>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</si>
  <si>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</si>
  <si>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</si>
  <si>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</si>
  <si>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</si>
  <si>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</si>
  <si>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</si>
  <si>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</si>
  <si>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</si>
  <si>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</si>
  <si>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</si>
  <si>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</si>
  <si>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</si>
  <si>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</si>
  <si>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</si>
  <si>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</si>
  <si>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</si>
  <si>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</si>
  <si>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</si>
  <si>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</si>
  <si>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</si>
  <si>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</si>
  <si>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</si>
  <si>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</si>
  <si>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</si>
  <si>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</si>
  <si>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</si>
  <si>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</si>
  <si>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</si>
  <si>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</si>
  <si>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</si>
  <si>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</si>
  <si>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</si>
  <si>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</si>
  <si>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</si>
  <si>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</si>
  <si>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</si>
  <si>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</si>
  <si>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</si>
  <si>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</si>
  <si>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</si>
  <si>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</si>
  <si>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</si>
  <si>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</si>
  <si>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</si>
  <si>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</si>
  <si>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</si>
  <si>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</si>
  <si>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</si>
  <si>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</si>
  <si>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</si>
  <si>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</si>
  <si>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</si>
  <si>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</si>
  <si>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</si>
  <si>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</si>
  <si>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</si>
  <si>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</si>
  <si>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</si>
  <si>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</si>
  <si>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</si>
  <si>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</si>
  <si>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</si>
  <si>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</si>
  <si>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</si>
  <si>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</si>
  <si>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</si>
  <si>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</si>
  <si>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</si>
  <si>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</si>
  <si>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</si>
  <si>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</si>
  <si>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</si>
  <si>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</si>
  <si>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</si>
  <si>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</si>
  <si>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</si>
  <si>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</si>
  <si>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</si>
  <si>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</si>
  <si>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</si>
  <si>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</si>
  <si>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</si>
  <si>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</si>
  <si>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</si>
  <si>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</si>
  <si>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</si>
  <si>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</si>
  <si>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</si>
  <si>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</si>
  <si>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</si>
  <si>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</si>
  <si>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</si>
  <si>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</si>
  <si>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</si>
  <si>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</si>
  <si>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</si>
  <si>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</si>
  <si>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</si>
  <si>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</si>
  <si>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</si>
  <si>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</si>
  <si>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</si>
  <si>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</si>
  <si>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</si>
  <si>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</si>
  <si>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</si>
  <si>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</si>
  <si>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</si>
  <si>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</si>
  <si>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</si>
  <si>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</si>
  <si>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</si>
  <si>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</si>
  <si>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</si>
  <si>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</si>
  <si>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</si>
  <si>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</si>
  <si>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</si>
  <si>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</si>
  <si>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</si>
  <si>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</si>
  <si>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</si>
  <si>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</si>
  <si>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</si>
  <si>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</si>
  <si>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</si>
  <si>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</si>
  <si>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</si>
  <si>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</si>
  <si>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</si>
  <si>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</si>
  <si>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</si>
  <si>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</si>
  <si>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</si>
  <si>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</si>
  <si>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</si>
  <si>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</si>
  <si>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</si>
  <si>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</si>
  <si>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</si>
  <si>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</si>
  <si>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</si>
  <si>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</si>
  <si>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</si>
  <si>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</si>
  <si>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</si>
  <si>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</si>
  <si>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</si>
  <si>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</si>
  <si>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</si>
  <si>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</si>
  <si>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</si>
  <si>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</si>
  <si>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</si>
  <si>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</si>
  <si>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</si>
  <si>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</si>
  <si>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</si>
  <si>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</si>
  <si>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</si>
  <si>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</si>
  <si>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</si>
  <si>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</si>
  <si>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</si>
  <si>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</si>
  <si>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</si>
  <si>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</si>
  <si>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</si>
  <si>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</si>
  <si>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</si>
  <si>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</si>
  <si>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</si>
  <si>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</si>
  <si>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</si>
  <si>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</si>
  <si>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</si>
  <si>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</si>
  <si>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</si>
  <si>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</si>
  <si>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</si>
  <si>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</si>
  <si>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</si>
  <si>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</si>
  <si>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</si>
  <si>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</si>
  <si>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</si>
  <si>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</si>
  <si>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</si>
  <si>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</si>
  <si>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</si>
  <si>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</si>
  <si>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</si>
  <si>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</si>
  <si>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</si>
  <si>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</si>
  <si>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</si>
  <si>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</si>
  <si>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</si>
  <si>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</si>
  <si>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</si>
  <si>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</si>
  <si>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</si>
  <si>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</si>
  <si>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</si>
  <si>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</si>
  <si>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</si>
  <si>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</si>
  <si>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</si>
  <si>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</si>
  <si>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</si>
  <si>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</si>
  <si>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</si>
  <si>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</si>
  <si>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</si>
  <si>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</si>
  <si>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</si>
  <si>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</si>
  <si>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</si>
  <si>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</si>
  <si>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</si>
  <si>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</si>
  <si>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</si>
  <si>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</si>
  <si>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</si>
  <si>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</si>
  <si>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</si>
  <si>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</si>
  <si>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</si>
  <si>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</si>
  <si>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</si>
  <si>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</si>
  <si>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</si>
  <si>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</si>
  <si>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</si>
  <si>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</si>
  <si>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</si>
  <si>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</si>
  <si>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</si>
  <si>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</si>
  <si>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</si>
  <si>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</si>
  <si>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</si>
  <si>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</si>
  <si>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</si>
  <si>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</si>
  <si>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</si>
  <si>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</si>
  <si>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</si>
  <si>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</si>
  <si>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</si>
  <si>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</si>
  <si>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</si>
  <si>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</si>
  <si>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</si>
  <si>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</si>
  <si>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</si>
  <si>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</si>
  <si>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</si>
  <si>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</si>
  <si>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</si>
  <si>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</si>
  <si>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</si>
  <si>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</si>
  <si>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</si>
  <si>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</si>
  <si>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</si>
  <si>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</si>
  <si>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</si>
  <si>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</si>
  <si>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</si>
  <si>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</si>
  <si>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</si>
  <si>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</si>
  <si>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</si>
  <si>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</si>
  <si>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</si>
  <si>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</si>
  <si>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</si>
  <si>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</si>
  <si>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</si>
  <si>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</si>
  <si>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</si>
  <si>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</si>
  <si>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</si>
  <si>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</si>
  <si>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</si>
  <si>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</si>
  <si>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</si>
  <si>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</si>
  <si>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</si>
  <si>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</si>
  <si>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</si>
  <si>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</si>
  <si>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</si>
  <si>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</si>
  <si>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</si>
  <si>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</si>
  <si>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</si>
  <si>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</si>
  <si>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</si>
  <si>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</si>
  <si>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</si>
  <si>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</si>
  <si>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</si>
  <si>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</si>
  <si>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</si>
  <si>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</si>
  <si>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</si>
  <si>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</si>
  <si>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</si>
  <si>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</si>
  <si>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</si>
  <si>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</si>
  <si>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</si>
  <si>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</si>
  <si>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</si>
  <si>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</si>
  <si>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</si>
  <si>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</si>
  <si>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</si>
  <si>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</si>
  <si>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</si>
  <si>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</si>
  <si>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</si>
  <si>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</si>
  <si>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</si>
  <si>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</si>
  <si>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</si>
  <si>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</si>
  <si>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</si>
  <si>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</si>
  <si>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</si>
  <si>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</si>
  <si>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</si>
  <si>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</si>
  <si>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</si>
  <si>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</si>
  <si>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</si>
  <si>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</si>
  <si>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</si>
  <si>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</si>
  <si>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</si>
  <si>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</si>
  <si>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</si>
  <si>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</si>
  <si>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</si>
  <si>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</si>
  <si>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</si>
  <si>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</si>
  <si>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</si>
  <si>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</si>
  <si>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</si>
  <si>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</si>
  <si>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</si>
  <si>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</si>
  <si>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</si>
  <si>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</si>
  <si>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</si>
  <si>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</si>
  <si>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</si>
  <si>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</si>
  <si>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</si>
  <si>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</si>
  <si>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</si>
  <si>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</si>
  <si>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</si>
  <si>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</si>
  <si>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</si>
  <si>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</si>
  <si>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</si>
  <si>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</si>
  <si>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</si>
  <si>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</si>
  <si>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</si>
  <si>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</si>
  <si>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</si>
  <si>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</si>
  <si>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</si>
  <si>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</si>
  <si>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</si>
  <si>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</si>
  <si>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</si>
  <si>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</si>
  <si>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</si>
  <si>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</si>
  <si>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</si>
  <si>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</si>
  <si>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</si>
  <si>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</si>
  <si>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</si>
  <si>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</si>
  <si>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</si>
  <si>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</si>
  <si>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</si>
  <si>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</si>
  <si>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</si>
  <si>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</si>
  <si>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</si>
  <si>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</si>
  <si>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</si>
  <si>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</si>
  <si>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</si>
  <si>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</si>
  <si>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</si>
  <si>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</si>
  <si>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</si>
  <si>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</si>
  <si>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</si>
  <si>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</si>
  <si>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</si>
  <si>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</si>
  <si>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</si>
  <si>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</si>
  <si>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</si>
  <si>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</si>
  <si>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</si>
  <si>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</si>
  <si>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</si>
  <si>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</si>
  <si>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</si>
  <si>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</si>
  <si>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</si>
  <si>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</si>
  <si>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</si>
  <si>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</si>
  <si>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</si>
  <si>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</si>
  <si>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</si>
  <si>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</si>
  <si>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</si>
  <si>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</si>
  <si>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</si>
  <si>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</si>
  <si>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</si>
  <si>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</si>
  <si>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</si>
  <si>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</si>
  <si>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</si>
  <si>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</si>
  <si>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</si>
  <si>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</si>
  <si>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</si>
  <si>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</si>
  <si>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</si>
  <si>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</si>
  <si>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</si>
  <si>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</si>
  <si>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</si>
  <si>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</si>
  <si>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</si>
  <si>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</si>
  <si>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</si>
  <si>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</si>
  <si>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</si>
  <si>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</si>
  <si>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</si>
  <si>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</si>
  <si>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</si>
  <si>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</si>
  <si>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</si>
  <si>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</si>
  <si>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</si>
  <si>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</si>
  <si>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</si>
  <si>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</si>
  <si>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</si>
  <si>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</si>
  <si>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</si>
  <si>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</si>
  <si>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</si>
  <si>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</si>
  <si>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</si>
  <si>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</si>
  <si>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</si>
  <si>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</si>
  <si>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</si>
  <si>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</si>
  <si>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</si>
  <si>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</si>
  <si>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</si>
  <si>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</si>
  <si>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</si>
  <si>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</si>
  <si>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</si>
  <si>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</si>
  <si>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</si>
  <si>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</si>
  <si>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</si>
  <si>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</si>
  <si>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</si>
  <si>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</si>
  <si>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</si>
  <si>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</si>
  <si>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</si>
  <si>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</si>
  <si>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</si>
  <si>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</si>
  <si>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</si>
  <si>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</si>
  <si>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</si>
  <si>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</si>
  <si>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</si>
  <si>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</si>
  <si>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</si>
  <si>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</si>
  <si>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</si>
  <si>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</si>
  <si>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</si>
  <si>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</si>
  <si>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</si>
  <si>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</si>
  <si>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</si>
  <si>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</si>
  <si>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</si>
  <si>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</si>
  <si>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</si>
  <si>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</si>
  <si>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</si>
  <si>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</si>
  <si>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</si>
  <si>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</si>
  <si>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</si>
  <si>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</si>
  <si>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</si>
  <si>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</si>
  <si>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</si>
  <si>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</si>
  <si>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</si>
  <si>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</si>
  <si>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</si>
  <si>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</si>
  <si>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</si>
  <si>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</si>
  <si>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</si>
  <si>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</si>
  <si>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</si>
  <si>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</si>
  <si>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</si>
  <si>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</si>
  <si>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</si>
  <si>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</si>
  <si>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</si>
  <si>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</si>
  <si>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</si>
  <si>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</si>
  <si>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</si>
  <si>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</si>
  <si>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</si>
  <si>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</si>
  <si>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</si>
  <si>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</si>
  <si>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</si>
  <si>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</si>
  <si>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</si>
  <si>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</si>
  <si>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</si>
  <si>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</si>
  <si>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</si>
  <si>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</si>
  <si>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</si>
  <si>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</si>
  <si>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</si>
  <si>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</si>
  <si>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</si>
  <si>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</si>
  <si>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</si>
  <si>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</si>
  <si>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</si>
  <si>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</si>
  <si>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</si>
  <si>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</si>
  <si>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</si>
  <si>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</si>
  <si>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</si>
  <si>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</si>
  <si>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</si>
  <si>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</si>
  <si>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</si>
  <si>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</si>
  <si>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</si>
  <si>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</si>
  <si>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</si>
  <si>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</si>
  <si>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</si>
  <si>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</si>
  <si>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</si>
  <si>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</si>
  <si>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</si>
  <si>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</si>
  <si>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</si>
  <si>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</si>
  <si>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</si>
  <si>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</si>
  <si>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</si>
  <si>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</si>
  <si>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</si>
  <si>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</si>
  <si>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</si>
  <si>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</si>
  <si>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</si>
  <si>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</si>
  <si>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</si>
  <si>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</si>
  <si>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</si>
  <si>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</si>
  <si>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</si>
  <si>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</si>
  <si>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</si>
  <si>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</si>
  <si>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</si>
  <si>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</si>
  <si>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</si>
  <si>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</si>
  <si>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</si>
  <si>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</si>
  <si>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</si>
  <si>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</si>
  <si>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</si>
  <si>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</si>
  <si>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</si>
  <si>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</si>
  <si>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</si>
  <si>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</si>
  <si>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</si>
  <si>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</si>
  <si>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</si>
  <si>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</si>
  <si>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</si>
  <si>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</si>
  <si>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</si>
  <si>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</si>
  <si>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</si>
  <si>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</si>
  <si>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</si>
  <si>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</si>
  <si>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</si>
  <si>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</si>
  <si>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</si>
  <si>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</si>
  <si>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</si>
  <si>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</si>
  <si>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</si>
  <si>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</si>
  <si>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</si>
  <si>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</si>
  <si>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</si>
  <si>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</si>
  <si>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</si>
  <si>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</si>
  <si>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</si>
  <si>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</si>
  <si>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</si>
  <si>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</si>
  <si>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</si>
  <si>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</si>
  <si>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</si>
  <si>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</si>
  <si>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</si>
  <si>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</si>
  <si>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</si>
  <si>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</si>
  <si>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</si>
  <si>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</si>
  <si>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</si>
  <si>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</si>
  <si>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</si>
  <si>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</si>
  <si>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</si>
  <si>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</si>
  <si>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</si>
  <si>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</si>
  <si>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</si>
  <si>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</si>
  <si>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</si>
  <si>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</si>
  <si>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</si>
  <si>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</si>
  <si>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</si>
  <si>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</si>
  <si>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</si>
  <si>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</si>
  <si>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</si>
  <si>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</si>
  <si>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</si>
  <si>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</si>
  <si>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</si>
  <si>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</si>
  <si>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</si>
  <si>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</si>
  <si>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</si>
  <si>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</si>
  <si>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</si>
  <si>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</si>
  <si>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</si>
  <si>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</si>
  <si>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</si>
  <si>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</si>
  <si>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</si>
  <si>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</si>
  <si>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</si>
  <si>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</si>
  <si>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</si>
  <si>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</si>
  <si>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</si>
  <si>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</si>
  <si>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</si>
  <si>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</si>
  <si>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</si>
  <si>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</si>
  <si>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</si>
  <si>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</si>
  <si>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</si>
  <si>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</si>
  <si>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</si>
  <si>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</si>
  <si>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</si>
  <si>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</si>
  <si>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</si>
  <si>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</si>
  <si>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</si>
  <si>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</si>
  <si>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</si>
  <si>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</si>
  <si>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</si>
  <si>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</si>
  <si>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</si>
  <si>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</si>
  <si>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</si>
  <si>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</si>
  <si>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</si>
  <si>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</si>
  <si>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</si>
  <si>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</si>
  <si>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</si>
  <si>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</si>
  <si>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</si>
  <si>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</si>
  <si>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</si>
  <si>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</si>
  <si>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</si>
  <si>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</si>
  <si>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</si>
  <si>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</si>
  <si>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</si>
  <si>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</si>
  <si>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</si>
  <si>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</si>
  <si>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</si>
  <si>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</si>
  <si>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</si>
  <si>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</si>
  <si>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</si>
  <si>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</si>
  <si>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</si>
  <si>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</si>
  <si>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</si>
  <si>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</si>
  <si>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</si>
  <si>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</si>
  <si>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</si>
  <si>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</si>
  <si>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</si>
  <si>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</si>
  <si>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</si>
  <si>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</si>
  <si>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</si>
  <si>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</si>
  <si>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</si>
  <si>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</si>
  <si>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</si>
  <si>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</si>
  <si>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</si>
  <si>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</si>
  <si>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</si>
  <si>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</si>
  <si>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</si>
  <si>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</si>
  <si>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</si>
  <si>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</si>
  <si>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</si>
  <si>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</si>
  <si>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</si>
  <si>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</si>
  <si>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</si>
  <si>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</si>
  <si>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</si>
  <si>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</si>
  <si>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</si>
  <si>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</si>
  <si>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</si>
  <si>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</si>
  <si>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</si>
  <si>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</si>
  <si>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</si>
  <si>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</si>
  <si>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</si>
  <si>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</si>
  <si>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</si>
  <si>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</si>
  <si>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</si>
  <si>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</si>
  <si>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</si>
  <si>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</si>
  <si>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</si>
  <si>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</si>
  <si>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</si>
  <si>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</si>
  <si>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</si>
  <si>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</si>
  <si>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</si>
  <si>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</si>
  <si>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</si>
  <si>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</si>
  <si>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</si>
  <si>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</si>
  <si>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</si>
  <si>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</si>
  <si>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</si>
  <si>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</si>
  <si>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</si>
  <si>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</si>
  <si>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</si>
  <si>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</si>
  <si>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</si>
  <si>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</si>
  <si>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</si>
  <si>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</si>
  <si>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</si>
  <si>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</si>
  <si>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</si>
  <si>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</si>
  <si>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</si>
  <si>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</si>
  <si>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</si>
  <si>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</si>
  <si>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</si>
  <si>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</si>
  <si>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</si>
  <si>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</si>
  <si>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</si>
  <si>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</si>
  <si>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</si>
  <si>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</si>
  <si>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</si>
  <si>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</si>
  <si>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</si>
  <si>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</si>
  <si>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</si>
  <si>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</si>
  <si>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</si>
  <si>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</si>
  <si>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</si>
  <si>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</si>
  <si>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</si>
  <si>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</si>
  <si>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</si>
  <si>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</si>
  <si>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</si>
  <si>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</si>
  <si>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</si>
  <si>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</si>
  <si>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</si>
  <si>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</si>
  <si>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</si>
  <si>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</si>
  <si>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</si>
  <si>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</si>
  <si>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</si>
  <si>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</si>
  <si>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</si>
  <si>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</si>
  <si>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</si>
  <si>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</si>
  <si>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</si>
  <si>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</si>
  <si>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</si>
  <si>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</si>
  <si>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</si>
  <si>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</si>
  <si>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</si>
  <si>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</si>
  <si>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</si>
  <si>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</si>
  <si>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</si>
  <si>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</si>
  <si>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</si>
  <si>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</si>
  <si>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</si>
  <si>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</si>
  <si>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</si>
  <si>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</si>
  <si>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</si>
  <si>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</si>
  <si>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</si>
  <si>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</si>
  <si>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</si>
  <si>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</si>
  <si>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</si>
  <si>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</si>
  <si>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</si>
  <si>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</si>
  <si>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</si>
  <si>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</si>
  <si>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</si>
  <si>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</si>
  <si>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</si>
  <si>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</si>
  <si>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</si>
  <si>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</si>
  <si>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</si>
  <si>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</si>
  <si>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</si>
  <si>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</si>
  <si>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</si>
  <si>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</si>
  <si>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</si>
  <si>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</si>
  <si>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</si>
  <si>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</si>
  <si>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</si>
  <si>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</si>
  <si>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</si>
  <si>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</si>
  <si>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</si>
  <si>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</si>
  <si>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</si>
  <si>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</si>
  <si>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</si>
  <si>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</si>
  <si>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</si>
  <si>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</si>
  <si>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</si>
  <si>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</si>
  <si>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</si>
  <si>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</si>
  <si>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</si>
  <si>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</si>
  <si>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</si>
  <si>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</si>
  <si>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</si>
  <si>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</si>
  <si>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</si>
  <si>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</si>
  <si>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</si>
  <si>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</si>
  <si>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</si>
  <si>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</si>
  <si>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</si>
  <si>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</si>
  <si>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</si>
  <si>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</si>
  <si>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</si>
  <si>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</si>
  <si>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</si>
  <si>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</si>
  <si>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</si>
  <si>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</si>
  <si>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</si>
  <si>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</si>
  <si>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</si>
  <si>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</si>
  <si>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</si>
  <si>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</si>
  <si>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</si>
  <si>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</si>
  <si>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</si>
  <si>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</si>
  <si>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</si>
  <si>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</si>
  <si>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</si>
  <si>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</si>
  <si>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</si>
  <si>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</si>
  <si>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</si>
  <si>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</si>
  <si>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</si>
  <si>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</si>
  <si>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</si>
  <si>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</si>
  <si>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</si>
  <si>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</si>
  <si>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</si>
  <si>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</si>
  <si>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</si>
  <si>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</si>
  <si>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</si>
  <si>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</si>
  <si>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</si>
  <si>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</si>
  <si>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</si>
  <si>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</si>
  <si>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</si>
  <si>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</si>
  <si>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</si>
  <si>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</si>
  <si>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</si>
  <si>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</si>
  <si>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</si>
  <si>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</si>
  <si>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</si>
  <si>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</si>
  <si>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</si>
  <si>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</si>
  <si>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</si>
  <si>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</si>
  <si>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</si>
  <si>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</si>
  <si>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</si>
  <si>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</si>
  <si>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</si>
  <si>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</si>
  <si>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</si>
  <si>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</si>
  <si>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</si>
  <si>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</si>
  <si>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</si>
  <si>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</si>
  <si>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</si>
  <si>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</si>
  <si>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</si>
  <si>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</si>
  <si>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</si>
  <si>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</si>
  <si>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</si>
  <si>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</si>
  <si>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</si>
  <si>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</si>
  <si>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</si>
  <si>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</si>
  <si>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</si>
  <si>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</si>
  <si>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</si>
  <si>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</si>
  <si>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</si>
  <si>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</si>
  <si>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</si>
  <si>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</si>
  <si>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</si>
  <si>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</si>
  <si>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</si>
  <si>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</si>
  <si>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</si>
  <si>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</si>
  <si>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</si>
  <si>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</si>
  <si>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</si>
  <si>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</si>
  <si>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</si>
  <si>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</si>
  <si>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</si>
  <si>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</si>
  <si>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</si>
  <si>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</si>
  <si>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</si>
  <si>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</si>
  <si>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</si>
  <si>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</si>
  <si>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</si>
  <si>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</si>
  <si>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</si>
  <si>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</si>
  <si>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</si>
  <si>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</si>
  <si>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</si>
  <si>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</si>
  <si>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</si>
  <si>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</si>
  <si>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</si>
  <si>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</si>
  <si>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</si>
  <si>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</si>
  <si>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</si>
  <si>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</si>
  <si>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</si>
  <si>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</si>
  <si>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</si>
  <si>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</si>
  <si>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</si>
  <si>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</si>
  <si>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</si>
  <si>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</si>
  <si>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</si>
  <si>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</si>
  <si>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</si>
  <si>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</si>
  <si>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</si>
  <si>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</si>
  <si>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</si>
  <si>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</si>
  <si>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</si>
  <si>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</si>
  <si>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</si>
  <si>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</si>
  <si>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</si>
  <si>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</si>
  <si>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</si>
  <si>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</si>
  <si>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</si>
  <si>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</si>
  <si>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</si>
  <si>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</si>
  <si>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</si>
  <si>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</si>
  <si>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</si>
  <si>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</si>
  <si>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</si>
  <si>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</si>
  <si>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</si>
  <si>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</si>
  <si>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</si>
  <si>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</si>
  <si>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</si>
  <si>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</si>
  <si>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</si>
  <si>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</si>
  <si>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</si>
  <si>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</si>
  <si>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</si>
  <si>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</si>
  <si>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</si>
  <si>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</si>
  <si>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</si>
  <si>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</si>
  <si>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</si>
  <si>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</si>
  <si>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</si>
  <si>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</si>
  <si>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</si>
  <si>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</si>
  <si>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</si>
  <si>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</si>
  <si>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</si>
  <si>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</si>
  <si>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</si>
  <si>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</si>
  <si>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</si>
  <si>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</si>
  <si>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</si>
  <si>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</si>
  <si>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</si>
  <si>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</si>
  <si>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</si>
  <si>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</si>
  <si>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</si>
  <si>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</si>
  <si>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</si>
  <si>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</si>
  <si>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</si>
  <si>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</si>
  <si>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</si>
  <si>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</si>
  <si>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</si>
  <si>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</si>
  <si>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</si>
  <si>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</si>
  <si>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</si>
  <si>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</si>
  <si>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</si>
  <si>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</si>
  <si>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</si>
  <si>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</si>
  <si>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</si>
  <si>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</si>
  <si>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</si>
  <si>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</si>
  <si>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</si>
  <si>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</si>
  <si>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</si>
  <si>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</si>
  <si>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</si>
  <si>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</si>
  <si>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</si>
  <si>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</si>
  <si>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</si>
  <si>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</si>
  <si>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</si>
  <si>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</si>
  <si>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</si>
  <si>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</si>
  <si>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</si>
  <si>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</si>
  <si>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</si>
  <si>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</si>
  <si>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</si>
  <si>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</si>
  <si>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</si>
  <si>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</si>
  <si>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</si>
  <si>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</si>
  <si>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</si>
  <si>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</si>
  <si>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</si>
  <si>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</si>
  <si>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</si>
  <si>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</si>
  <si>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</si>
  <si>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</si>
  <si>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</si>
  <si>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</si>
  <si>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</si>
  <si>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</si>
  <si>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</si>
  <si>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</si>
  <si>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</si>
  <si>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</si>
  <si>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</si>
  <si>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</si>
  <si>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</si>
  <si>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</si>
  <si>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</si>
  <si>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</si>
  <si>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</si>
  <si>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</si>
  <si>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</si>
  <si>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</si>
  <si>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</si>
  <si>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</si>
  <si>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</si>
  <si>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</si>
  <si>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</si>
  <si>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</si>
  <si>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</si>
  <si>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</si>
  <si>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</si>
  <si>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</si>
  <si>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</si>
  <si>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</si>
  <si>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</si>
  <si>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</si>
  <si>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</si>
  <si>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</si>
  <si>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</si>
  <si>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</si>
  <si>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</si>
  <si>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</si>
  <si>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</si>
  <si>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</si>
  <si>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</si>
  <si>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</si>
  <si>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</si>
  <si>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</si>
  <si>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</si>
  <si>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</si>
  <si>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</si>
  <si>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</si>
  <si>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</si>
  <si>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</si>
  <si>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</si>
  <si>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</si>
  <si>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</si>
  <si>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</si>
  <si>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</si>
  <si>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</si>
  <si>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</si>
  <si>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</si>
  <si>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</si>
  <si>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</si>
  <si>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</si>
  <si>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</si>
  <si>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</si>
  <si>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</si>
  <si>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</si>
  <si>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</si>
  <si>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</si>
  <si>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</si>
  <si>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</si>
  <si>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</si>
  <si>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</si>
  <si>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</si>
  <si>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</si>
  <si>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</si>
  <si>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</si>
  <si>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</si>
  <si>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</si>
  <si>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</si>
  <si>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</si>
  <si>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</si>
  <si>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</si>
  <si>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</si>
  <si>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</si>
  <si>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</si>
  <si>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</si>
  <si>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</si>
  <si>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</si>
  <si>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</si>
  <si>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</si>
  <si>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</si>
  <si>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</si>
  <si>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</si>
  <si>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</si>
  <si>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</si>
  <si>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</si>
  <si>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</si>
  <si>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</si>
  <si>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</si>
  <si>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</si>
  <si>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</si>
  <si>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</si>
  <si>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</si>
  <si>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</si>
  <si>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</si>
  <si>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</si>
  <si>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</si>
  <si>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</si>
  <si>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</si>
  <si>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</si>
  <si>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</si>
  <si>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</si>
  <si>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</si>
  <si>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</si>
  <si>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</si>
  <si>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</si>
  <si>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</si>
  <si>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</si>
  <si>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</si>
  <si>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</si>
  <si>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</si>
  <si>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</si>
  <si>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</si>
  <si>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</si>
  <si>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</si>
  <si>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</si>
  <si>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</si>
  <si>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</si>
  <si>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</si>
  <si>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</si>
  <si>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</si>
  <si>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</si>
  <si>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</si>
  <si>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</si>
  <si>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</si>
  <si>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</si>
  <si>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</si>
  <si>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</si>
  <si>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</si>
  <si>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</si>
  <si>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</si>
  <si>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</si>
  <si>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</si>
  <si>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</si>
  <si>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</si>
  <si>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</si>
  <si>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</si>
  <si>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</si>
  <si>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</si>
  <si>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</si>
  <si>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</si>
  <si>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</si>
  <si>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</si>
  <si>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</si>
  <si>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</si>
  <si>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</si>
  <si>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</si>
  <si>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</si>
  <si>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</si>
  <si>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</si>
  <si>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</si>
  <si>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</si>
  <si>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</si>
  <si>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</si>
  <si>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</si>
  <si>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</si>
  <si>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</si>
  <si>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</si>
  <si>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</si>
  <si>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</si>
  <si>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</si>
  <si>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</si>
  <si>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</si>
  <si>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</si>
  <si>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</si>
  <si>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</si>
  <si>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</si>
  <si>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</si>
  <si>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</si>
  <si>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</si>
  <si>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</si>
  <si>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</si>
  <si>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</si>
  <si>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</si>
  <si>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</si>
  <si>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</si>
  <si>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</si>
  <si>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</si>
  <si>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</si>
  <si>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</si>
  <si>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</si>
  <si>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</si>
  <si>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</si>
  <si>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</si>
  <si>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</si>
  <si>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</si>
  <si>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</si>
  <si>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</si>
  <si>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</si>
  <si>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</si>
  <si>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</si>
  <si>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</si>
  <si>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</si>
  <si>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</si>
  <si>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</si>
  <si>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</si>
  <si>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</si>
  <si>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</si>
  <si>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</si>
  <si>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</si>
  <si>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</si>
  <si>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</si>
  <si>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</si>
  <si>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</si>
  <si>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</si>
  <si>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</si>
  <si>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</si>
  <si>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</si>
  <si>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</si>
  <si>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</si>
  <si>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</si>
  <si>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</si>
  <si>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</si>
  <si>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</si>
  <si>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</si>
  <si>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</si>
  <si>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</si>
  <si>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</si>
  <si>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</si>
  <si>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</si>
  <si>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</si>
  <si>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</si>
  <si>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</si>
  <si>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</si>
  <si>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</si>
  <si>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</si>
  <si>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</si>
  <si>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</si>
  <si>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</si>
  <si>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</si>
  <si>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</si>
  <si>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</si>
  <si>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</si>
  <si>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</si>
  <si>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</si>
  <si>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</si>
  <si>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</si>
  <si>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</si>
  <si>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</si>
  <si>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</si>
  <si>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</si>
  <si>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</si>
  <si>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</si>
  <si>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</si>
  <si>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</si>
  <si>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</si>
  <si>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</si>
  <si>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</si>
  <si>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</si>
  <si>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</si>
  <si>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</si>
  <si>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</si>
  <si>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</si>
  <si>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</si>
  <si>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</si>
  <si>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</si>
  <si>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</si>
  <si>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</si>
  <si>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</si>
  <si>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</si>
  <si>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</si>
  <si>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</si>
  <si>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</si>
  <si>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</si>
  <si>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</si>
  <si>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</si>
  <si>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</si>
  <si>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</si>
  <si>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</si>
  <si>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</si>
  <si>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</si>
  <si>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</si>
  <si>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</si>
  <si>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</si>
  <si>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</si>
  <si>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</si>
  <si>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</si>
  <si>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</si>
  <si>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</si>
  <si>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</si>
  <si>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</si>
  <si>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</si>
  <si>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</si>
  <si>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</si>
  <si>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</si>
  <si>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</si>
  <si>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</si>
  <si>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</si>
  <si>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</si>
  <si>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</si>
  <si>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</si>
  <si>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</si>
  <si>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</si>
  <si>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</si>
  <si>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</si>
  <si>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</si>
  <si>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</si>
  <si>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</si>
  <si>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</si>
  <si>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</si>
  <si>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</si>
  <si>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</si>
  <si>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</si>
  <si>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</si>
  <si>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</si>
  <si>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</si>
  <si>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</si>
  <si>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</si>
  <si>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</si>
  <si>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</si>
  <si>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</si>
  <si>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</si>
  <si>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</si>
  <si>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</si>
  <si>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</si>
  <si>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</si>
  <si>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</si>
  <si>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</si>
  <si>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</si>
  <si>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</si>
  <si>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</si>
  <si>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</si>
  <si>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</si>
  <si>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</si>
  <si>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</si>
  <si>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</si>
  <si>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</si>
  <si>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</si>
  <si>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</si>
  <si>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</si>
  <si>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</si>
  <si>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</si>
  <si>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</si>
  <si>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</si>
  <si>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</si>
  <si>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</si>
  <si>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</si>
  <si>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</si>
  <si>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</si>
  <si>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</si>
  <si>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</si>
  <si>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</si>
  <si>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</si>
  <si>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</si>
  <si>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</si>
  <si>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</si>
  <si>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</si>
  <si>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</si>
  <si>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</si>
  <si>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</si>
  <si>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</si>
  <si>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</si>
  <si>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</si>
  <si>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</si>
  <si>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</si>
  <si>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</si>
  <si>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</si>
  <si>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</si>
  <si>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</si>
  <si>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</si>
  <si>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</si>
  <si>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</si>
  <si>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</si>
  <si>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</si>
  <si>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</si>
  <si>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</si>
  <si>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</si>
  <si>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</si>
  <si>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</si>
  <si>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</si>
  <si>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</si>
  <si>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</si>
  <si>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</si>
  <si>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</si>
  <si>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</si>
  <si>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</si>
  <si>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</si>
  <si>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</si>
  <si>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</si>
  <si>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</si>
  <si>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</si>
  <si>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</si>
  <si>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</si>
  <si>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</si>
  <si>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</si>
  <si>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</si>
  <si>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</si>
  <si>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</si>
  <si>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</si>
  <si>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</si>
  <si>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</si>
  <si>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</si>
  <si>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</si>
  <si>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</si>
  <si>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</si>
  <si>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</si>
  <si>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</si>
  <si>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</si>
  <si>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</si>
  <si>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</si>
  <si>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</si>
  <si>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</si>
  <si>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</si>
  <si>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</si>
  <si>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</si>
  <si>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</si>
  <si>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</si>
  <si>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</si>
  <si>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</si>
  <si>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</si>
  <si>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</si>
  <si>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</si>
  <si>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</si>
  <si>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</si>
  <si>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</si>
  <si>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</si>
  <si>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</si>
  <si>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</si>
  <si>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</si>
  <si>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</si>
  <si>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</si>
  <si>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</si>
  <si>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</si>
  <si>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</si>
  <si>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</si>
  <si>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</si>
  <si>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</si>
  <si>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</si>
  <si>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</si>
  <si>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</si>
  <si>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</si>
  <si>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</si>
  <si>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</si>
  <si>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</si>
  <si>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</si>
  <si>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</si>
  <si>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</si>
  <si>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</si>
  <si>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</si>
  <si>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</si>
  <si>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</si>
  <si>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</si>
  <si>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</si>
  <si>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</si>
  <si>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</si>
  <si>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</si>
  <si>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</si>
  <si>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</si>
  <si>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</si>
  <si>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</si>
  <si>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</si>
  <si>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</si>
  <si>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</si>
  <si>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</si>
  <si>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</si>
  <si>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</si>
  <si>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</si>
  <si>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</si>
  <si>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</si>
  <si>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</si>
  <si>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</si>
  <si>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</si>
  <si>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</si>
  <si>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</si>
  <si>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</si>
  <si>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</si>
  <si>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</si>
  <si>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</si>
  <si>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</si>
  <si>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</si>
  <si>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</si>
  <si>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</si>
  <si>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</si>
  <si>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</si>
  <si>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</si>
  <si>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</si>
  <si>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</si>
  <si>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</si>
  <si>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</si>
  <si>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</si>
  <si>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</si>
  <si>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</si>
  <si>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</si>
  <si>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</si>
  <si>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</si>
  <si>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</si>
  <si>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</si>
  <si>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</si>
  <si>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</si>
  <si>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</si>
  <si>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</si>
  <si>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</si>
  <si>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</si>
  <si>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</si>
  <si>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</si>
  <si>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</si>
  <si>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</si>
  <si>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</si>
  <si>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</si>
  <si>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</si>
  <si>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</si>
  <si>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</si>
  <si>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</si>
  <si>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</si>
  <si>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</si>
  <si>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</si>
  <si>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</si>
  <si>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</si>
  <si>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</si>
  <si>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</si>
  <si>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</si>
  <si>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</si>
  <si>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</si>
  <si>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</si>
  <si>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</si>
  <si>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</si>
  <si>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</si>
  <si>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</si>
  <si>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</si>
  <si>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</si>
  <si>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</si>
  <si>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</si>
  <si>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</si>
  <si>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</si>
  <si>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</si>
  <si>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</si>
  <si>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</si>
  <si>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</si>
  <si>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</si>
  <si>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</si>
  <si>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</si>
  <si>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</si>
  <si>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</si>
  <si>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</si>
  <si>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</si>
  <si>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</si>
  <si>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</si>
  <si>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</si>
  <si>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</si>
  <si>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</si>
  <si>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</si>
  <si>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</si>
  <si>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</si>
  <si>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</si>
  <si>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</si>
  <si>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</si>
  <si>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</si>
  <si>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</si>
  <si>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</si>
  <si>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</si>
  <si>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</si>
  <si>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</si>
  <si>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</si>
  <si>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</si>
  <si>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</si>
  <si>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</si>
  <si>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</si>
  <si>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</si>
  <si>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</si>
  <si>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</si>
  <si>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</si>
  <si>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</si>
  <si>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</si>
  <si>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</si>
  <si>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</si>
  <si>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</si>
  <si>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</si>
  <si>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</si>
  <si>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</si>
  <si>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</si>
  <si>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</si>
  <si>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</si>
  <si>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</si>
  <si>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</si>
  <si>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</si>
  <si>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</si>
  <si>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</si>
  <si>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</si>
  <si>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</si>
  <si>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</si>
  <si>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</si>
  <si>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</si>
  <si>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</si>
  <si>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</si>
  <si>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</si>
  <si>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</si>
  <si>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</si>
  <si>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</si>
  <si>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</si>
  <si>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</si>
  <si>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</si>
  <si>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</si>
  <si>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</si>
  <si>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</si>
  <si>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</si>
  <si>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</si>
  <si>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</si>
  <si>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</si>
  <si>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</si>
  <si>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</si>
  <si>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</si>
  <si>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</si>
  <si>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</si>
  <si>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</si>
  <si>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</si>
  <si>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</si>
  <si>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</si>
  <si>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</si>
  <si>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</si>
  <si>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</si>
  <si>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</si>
  <si>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</si>
  <si>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</si>
  <si>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</si>
  <si>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</si>
  <si>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</si>
  <si>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</si>
  <si>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</si>
  <si>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</si>
  <si>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</si>
  <si>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</si>
  <si>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</si>
  <si>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</si>
  <si>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</si>
  <si>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</si>
  <si>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</si>
  <si>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</si>
  <si>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</si>
  <si>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</si>
  <si>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</si>
  <si>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</si>
  <si>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</si>
  <si>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</si>
  <si>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</si>
  <si>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</si>
  <si>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</si>
  <si>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</si>
  <si>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</si>
  <si>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</si>
  <si>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</si>
  <si>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</si>
  <si>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</si>
  <si>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</si>
  <si>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</si>
  <si>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</si>
  <si>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</si>
  <si>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</si>
  <si>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</si>
  <si>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</si>
  <si>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</si>
  <si>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</si>
  <si>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</si>
  <si>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</si>
  <si>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</si>
  <si>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</si>
  <si>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</si>
  <si>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</si>
  <si>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</si>
  <si>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</si>
  <si>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</si>
  <si>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</si>
  <si>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</si>
  <si>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</si>
  <si>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</si>
  <si>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</si>
  <si>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</si>
  <si>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</si>
  <si>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</si>
  <si>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</si>
  <si>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</si>
  <si>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</si>
  <si>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</si>
  <si>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</si>
  <si>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</si>
  <si>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</si>
  <si>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</si>
  <si>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</si>
  <si>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</si>
  <si>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</si>
  <si>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</si>
  <si>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</si>
  <si>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</si>
  <si>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</si>
  <si>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</si>
  <si>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</si>
  <si>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</si>
  <si>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</si>
  <si>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</si>
  <si>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</si>
  <si>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</si>
  <si>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</si>
  <si>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</si>
  <si>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</si>
  <si>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</si>
  <si>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</si>
  <si>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</si>
  <si>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</si>
  <si>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</si>
  <si>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</si>
  <si>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</si>
  <si>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</si>
  <si>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</si>
  <si>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</si>
  <si>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</si>
  <si>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</si>
  <si>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</si>
  <si>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</si>
  <si>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</si>
  <si>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</si>
  <si>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</si>
  <si>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</si>
  <si>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</si>
  <si>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</si>
  <si>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</si>
  <si>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</si>
  <si>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</si>
  <si>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</si>
  <si>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</si>
  <si>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</si>
  <si>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</si>
  <si>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</si>
  <si>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</si>
  <si>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</si>
  <si>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</si>
  <si>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</si>
  <si>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</si>
  <si>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</si>
  <si>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</si>
  <si>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</si>
  <si>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</si>
  <si>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</si>
  <si>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</si>
  <si>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</si>
  <si>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</si>
  <si>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</si>
  <si>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</si>
  <si>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</si>
  <si>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</si>
  <si>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</si>
  <si>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</si>
  <si>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</si>
  <si>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</si>
  <si>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</si>
  <si>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</si>
  <si>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</si>
  <si>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</si>
  <si>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</si>
  <si>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</si>
  <si>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</si>
  <si>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</si>
  <si>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</si>
  <si>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</si>
  <si>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</si>
  <si>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</si>
  <si>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</si>
  <si>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</si>
  <si>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</si>
  <si>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</si>
  <si>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</si>
  <si>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</si>
  <si>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</si>
  <si>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</si>
  <si>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</si>
  <si>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</si>
  <si>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</si>
  <si>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</si>
  <si>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</si>
  <si>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</si>
  <si>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</si>
  <si>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</si>
  <si>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</si>
  <si>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</si>
  <si>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</si>
  <si>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</si>
  <si>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</si>
  <si>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</si>
  <si>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</si>
  <si>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</si>
  <si>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</si>
  <si>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</si>
  <si>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</si>
  <si>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</si>
  <si>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</si>
  <si>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</si>
  <si>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</si>
  <si>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</si>
  <si>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</si>
  <si>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</si>
  <si>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</si>
  <si>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</si>
  <si>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</si>
  <si>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</si>
  <si>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</si>
  <si>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</si>
  <si>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</si>
  <si>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</si>
  <si>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</si>
  <si>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</si>
  <si>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</si>
  <si>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</si>
  <si>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</si>
  <si>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</si>
  <si>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</si>
  <si>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</si>
  <si>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</si>
  <si>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</si>
  <si>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</si>
  <si>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</si>
  <si>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</si>
  <si>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</si>
  <si>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</si>
  <si>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</si>
  <si>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</si>
  <si>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</si>
  <si>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</si>
  <si>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</si>
  <si>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</si>
  <si>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</si>
  <si>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</si>
  <si>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</si>
  <si>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</si>
  <si>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</si>
  <si>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</si>
  <si>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</si>
  <si>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</si>
  <si>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</si>
  <si>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</si>
  <si>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</si>
  <si>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</si>
  <si>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</si>
  <si>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</si>
  <si>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</si>
  <si>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</si>
  <si>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</si>
  <si>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</si>
  <si>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</si>
  <si>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</si>
  <si>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</si>
  <si>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</si>
  <si>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</si>
  <si>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</si>
  <si>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</si>
  <si>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</si>
  <si>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</si>
  <si>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</si>
  <si>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</si>
  <si>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</si>
  <si>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</si>
  <si>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</si>
  <si>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</si>
  <si>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</si>
  <si>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</si>
  <si>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</si>
  <si>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</si>
  <si>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</si>
  <si>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</si>
  <si>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</si>
  <si>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</si>
  <si>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</si>
  <si>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</si>
  <si>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</si>
  <si>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</si>
  <si>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</si>
  <si>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</si>
  <si>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</si>
  <si>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</si>
  <si>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</si>
  <si>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</si>
  <si>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</si>
  <si>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</si>
  <si>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</si>
  <si>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</si>
  <si>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</si>
  <si>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</si>
  <si>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</si>
  <si>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</si>
  <si>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</si>
  <si>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</si>
  <si>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</si>
  <si>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</si>
  <si>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</si>
  <si>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</si>
  <si>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</si>
  <si>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</si>
  <si>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</si>
  <si>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</si>
  <si>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</si>
  <si>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</si>
  <si>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</si>
  <si>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</si>
  <si>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</si>
  <si>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</si>
  <si>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</si>
  <si>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</si>
  <si>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</si>
  <si>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</si>
  <si>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</si>
  <si>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</si>
  <si>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</si>
  <si>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</si>
  <si>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</si>
  <si>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</si>
  <si>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</si>
  <si>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</si>
  <si>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</si>
  <si>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</si>
  <si>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</si>
  <si>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</si>
  <si>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</si>
  <si>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</si>
  <si>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</si>
  <si>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</si>
  <si>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</si>
  <si>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</si>
  <si>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</si>
  <si>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</si>
  <si>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</si>
  <si>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</si>
  <si>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</si>
  <si>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</si>
  <si>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</si>
  <si>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</si>
  <si>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</si>
  <si>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</si>
  <si>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</si>
  <si>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</si>
  <si>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</si>
  <si>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</si>
  <si>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</si>
  <si>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</si>
  <si>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</si>
  <si>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</si>
  <si>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</si>
  <si>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</si>
  <si>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</si>
  <si>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</si>
  <si>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</si>
  <si>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</si>
  <si>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</si>
  <si>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</si>
  <si>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</si>
  <si>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</si>
  <si>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</si>
  <si>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</si>
  <si>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</si>
  <si>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</si>
  <si>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</si>
  <si>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</si>
  <si>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</si>
  <si>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</si>
  <si>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</si>
  <si>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</si>
  <si>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</si>
  <si>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</si>
  <si>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</si>
  <si>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</si>
  <si>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</si>
  <si>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</si>
  <si>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</si>
  <si>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</si>
  <si>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</si>
  <si>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</si>
  <si>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</si>
  <si>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</si>
  <si>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</si>
  <si>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</si>
  <si>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</si>
  <si>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</si>
  <si>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</si>
  <si>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</si>
  <si>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</si>
  <si>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</si>
  <si>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</si>
  <si>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</si>
  <si>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</si>
  <si>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</si>
  <si>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</si>
  <si>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</si>
  <si>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</si>
  <si>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</si>
  <si>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</si>
  <si>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</si>
  <si>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</si>
  <si>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</si>
  <si>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</si>
  <si>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</si>
  <si>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</si>
  <si>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</si>
  <si>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</si>
  <si>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</si>
  <si>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</si>
  <si>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</si>
  <si>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</si>
  <si>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</si>
  <si>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</si>
  <si>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</si>
  <si>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</si>
  <si>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</si>
  <si>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</si>
  <si>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</si>
  <si>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</si>
  <si>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</si>
  <si>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</si>
  <si>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</si>
  <si>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</si>
  <si>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</si>
  <si>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</si>
  <si>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</si>
  <si>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</si>
  <si>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</si>
  <si>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</si>
  <si>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</si>
  <si>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</si>
  <si>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</si>
  <si>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</si>
  <si>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</si>
  <si>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</si>
  <si>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</si>
  <si>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</si>
  <si>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</si>
  <si>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</si>
  <si>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</si>
  <si>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</si>
  <si>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</si>
  <si>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</si>
  <si>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</si>
  <si>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</si>
  <si>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</si>
  <si>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</si>
  <si>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</si>
  <si>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</si>
  <si>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</si>
  <si>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</si>
  <si>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</si>
  <si>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</si>
  <si>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</si>
  <si>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</si>
  <si>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</si>
  <si>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</si>
  <si>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</si>
  <si>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</si>
  <si>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</si>
  <si>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</si>
  <si>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</si>
  <si>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</si>
  <si>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</si>
  <si>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</si>
  <si>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</si>
  <si>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</si>
  <si>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</si>
  <si>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</si>
  <si>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</si>
  <si>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</si>
  <si>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</si>
  <si>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</si>
  <si>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</si>
  <si>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</si>
  <si>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</si>
  <si>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</si>
  <si>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</si>
  <si>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</si>
  <si>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</si>
  <si>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</si>
  <si>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</si>
  <si>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</si>
  <si>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</si>
  <si>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</si>
  <si>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</si>
  <si>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</si>
  <si>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</si>
  <si>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</si>
  <si>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</si>
  <si>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</si>
  <si>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</si>
  <si>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</si>
  <si>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</si>
  <si>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</si>
  <si>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</si>
  <si>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</si>
  <si>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</si>
  <si>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</si>
  <si>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</si>
  <si>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</si>
  <si>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</si>
  <si>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</si>
  <si>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</si>
  <si>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</si>
  <si>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</si>
  <si>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</si>
  <si>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</si>
  <si>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</si>
  <si>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</si>
  <si>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</si>
  <si>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</si>
  <si>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</si>
  <si>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</si>
  <si>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</si>
  <si>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</si>
  <si>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</si>
  <si>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</si>
  <si>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</si>
  <si>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</si>
  <si>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</si>
  <si>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</si>
  <si>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</si>
  <si>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</si>
  <si>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</si>
  <si>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</si>
  <si>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</si>
  <si>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</si>
  <si>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</si>
  <si>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</si>
  <si>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</si>
  <si>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</si>
  <si>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</si>
  <si>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</si>
  <si>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</si>
  <si>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</si>
  <si>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</si>
  <si>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</si>
  <si>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</si>
  <si>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</si>
  <si>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</si>
  <si>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</si>
  <si>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</si>
  <si>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</si>
  <si>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</si>
  <si>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</si>
  <si>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</si>
  <si>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</si>
  <si>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</si>
  <si>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</si>
  <si>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</si>
  <si>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</si>
  <si>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</si>
  <si>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</si>
  <si>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</si>
  <si>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</si>
  <si>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</si>
  <si>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</si>
  <si>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</si>
  <si>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</si>
  <si>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</si>
  <si>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</si>
  <si>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</si>
  <si>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</si>
  <si>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</si>
  <si>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</si>
  <si>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</si>
  <si>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</si>
  <si>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</si>
  <si>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</si>
  <si>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</si>
  <si>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</si>
  <si>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</si>
  <si>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</si>
  <si>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</si>
  <si>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</si>
  <si>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</si>
  <si>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</si>
  <si>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</si>
  <si>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</si>
  <si>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</si>
  <si>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</si>
  <si>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</si>
  <si>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</si>
  <si>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</si>
  <si>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</si>
  <si>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</si>
  <si>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</si>
  <si>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</si>
  <si>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</si>
  <si>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</si>
  <si>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</si>
  <si>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</si>
  <si>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</si>
  <si>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</si>
  <si>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</si>
  <si>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</si>
  <si>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</si>
  <si>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</si>
  <si>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</si>
  <si>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</si>
  <si>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</si>
  <si>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</si>
  <si>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</si>
  <si>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</si>
  <si>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</si>
  <si>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</si>
  <si>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</si>
  <si>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</si>
  <si>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</si>
  <si>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</si>
  <si>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</si>
  <si>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</si>
  <si>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</si>
  <si>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</si>
  <si>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</si>
  <si>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</si>
  <si>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</si>
  <si>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</si>
  <si>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</si>
  <si>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</si>
  <si>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</si>
  <si>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</si>
  <si>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</si>
  <si>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</si>
  <si>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</si>
  <si>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</si>
  <si>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</si>
  <si>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</si>
  <si>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</si>
  <si>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</si>
  <si>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</si>
  <si>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</si>
  <si>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</si>
  <si>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</si>
  <si>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</si>
  <si>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</si>
  <si>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</si>
  <si>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</si>
  <si>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</si>
  <si>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</si>
  <si>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</si>
  <si>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</si>
  <si>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</si>
  <si>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</si>
  <si>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</si>
  <si>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</si>
  <si>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</si>
  <si>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</si>
  <si>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</si>
  <si>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</si>
  <si>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</si>
  <si>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</si>
  <si>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</si>
  <si>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</si>
  <si>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</si>
  <si>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</si>
  <si>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</si>
  <si>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</si>
  <si>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</si>
  <si>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</si>
  <si>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</si>
  <si>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</si>
  <si>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</si>
  <si>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</si>
  <si>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</si>
  <si>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</si>
  <si>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</si>
  <si>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</si>
  <si>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</si>
  <si>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</si>
  <si>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</si>
  <si>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</si>
  <si>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</si>
  <si>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</si>
  <si>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</si>
  <si>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</si>
  <si>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</si>
  <si>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</si>
  <si>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</si>
  <si>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</si>
  <si>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</si>
  <si>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</si>
  <si>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</si>
  <si>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</si>
  <si>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</si>
  <si>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</si>
  <si>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</si>
  <si>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</si>
  <si>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</si>
  <si>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</si>
  <si>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</si>
  <si>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</si>
  <si>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</si>
  <si>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</si>
  <si>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</si>
  <si>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</si>
  <si>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</si>
  <si>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</si>
  <si>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</si>
  <si>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</si>
  <si>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</si>
  <si>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</si>
  <si>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</si>
  <si>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</si>
  <si>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</si>
  <si>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</si>
  <si>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</si>
  <si>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</si>
  <si>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</si>
  <si>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</si>
  <si>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</si>
  <si>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</si>
  <si>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</si>
  <si>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</si>
  <si>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</si>
  <si>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</si>
  <si>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</si>
  <si>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</si>
  <si>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</si>
  <si>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</si>
  <si>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</si>
  <si>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</si>
  <si>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</si>
  <si>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</si>
  <si>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</si>
  <si>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</si>
  <si>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</si>
  <si>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</si>
  <si>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</si>
  <si>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</si>
  <si>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</si>
  <si>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</si>
  <si>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</si>
  <si>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</si>
  <si>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</si>
  <si>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</si>
  <si>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</si>
  <si>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</si>
  <si>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</si>
  <si>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</si>
  <si>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</si>
  <si>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</si>
  <si>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</si>
  <si>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</si>
  <si>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</si>
  <si>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</si>
  <si>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</si>
  <si>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</si>
  <si>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</si>
  <si>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</si>
  <si>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</si>
  <si>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</si>
  <si>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</si>
  <si>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</si>
  <si>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</si>
  <si>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</si>
  <si>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</si>
  <si>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</si>
  <si>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</si>
  <si>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</si>
  <si>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</si>
  <si>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</si>
  <si>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</si>
  <si>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</si>
  <si>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</si>
  <si>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</si>
  <si>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</si>
  <si>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</si>
  <si>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</si>
  <si>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</si>
  <si>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</si>
  <si>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</si>
  <si>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</si>
  <si>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</si>
  <si>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</si>
  <si>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</si>
  <si>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</si>
  <si>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</si>
  <si>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</si>
  <si>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</si>
  <si>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</si>
  <si>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</si>
  <si>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</si>
  <si>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</si>
  <si>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</si>
  <si>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</si>
  <si>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</si>
  <si>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</si>
  <si>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</si>
  <si>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</si>
  <si>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</si>
  <si>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</si>
  <si>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</si>
  <si>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</si>
  <si>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</si>
  <si>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</si>
  <si>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</si>
  <si>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</si>
  <si>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</si>
  <si>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</si>
  <si>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</si>
  <si>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</si>
  <si>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</si>
  <si>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</si>
  <si>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</si>
  <si>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</si>
  <si>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</si>
  <si>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</si>
  <si>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</si>
  <si>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</si>
  <si>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</si>
  <si>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</si>
  <si>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</si>
  <si>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</si>
  <si>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</si>
  <si>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</si>
  <si>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</si>
  <si>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</si>
  <si>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</si>
  <si>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</si>
  <si>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</si>
  <si>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</si>
  <si>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</si>
  <si>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</si>
  <si>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</si>
  <si>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</si>
  <si>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</si>
  <si>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</si>
  <si>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</si>
  <si>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</si>
  <si>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</si>
  <si>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</si>
  <si>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</si>
  <si>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</si>
  <si>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</si>
  <si>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</si>
  <si>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</si>
  <si>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</si>
  <si>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</si>
  <si>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</si>
  <si>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</si>
  <si>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</si>
  <si>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</si>
  <si>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</si>
  <si>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</si>
  <si>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</si>
  <si>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</si>
  <si>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</si>
  <si>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</si>
  <si>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</si>
  <si>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</si>
  <si>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</si>
  <si>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</si>
  <si>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</si>
  <si>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</si>
  <si>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</si>
  <si>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</si>
  <si>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</si>
  <si>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</si>
  <si>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</si>
  <si>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</si>
  <si>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</si>
  <si>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</si>
  <si>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</si>
  <si>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</si>
  <si>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</si>
  <si>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</si>
  <si>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</si>
  <si>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</si>
  <si>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</si>
  <si>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</si>
  <si>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</si>
  <si>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</si>
  <si>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</si>
  <si>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</si>
  <si>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</si>
  <si>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</si>
  <si>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</si>
  <si>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</si>
  <si>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</si>
  <si>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</si>
  <si>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</si>
  <si>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</si>
  <si>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</si>
  <si>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</si>
  <si>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</si>
  <si>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</si>
  <si>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</si>
  <si>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</si>
  <si>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</si>
  <si>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</si>
  <si>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</si>
  <si>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</si>
  <si>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</si>
  <si>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</si>
  <si>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</si>
  <si>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</si>
  <si>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</si>
  <si>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</si>
  <si>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</si>
  <si>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</si>
  <si>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</si>
  <si>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</si>
  <si>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</si>
  <si>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</si>
  <si>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</si>
  <si>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</si>
  <si>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</si>
  <si>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</si>
  <si>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</si>
  <si>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</si>
  <si>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</si>
  <si>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</si>
  <si>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</si>
  <si>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</si>
  <si>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</si>
  <si>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</si>
  <si>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</si>
  <si>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</si>
  <si>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</si>
  <si>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</si>
  <si>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</si>
  <si>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</si>
  <si>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</si>
  <si>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</si>
  <si>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</si>
  <si>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</si>
  <si>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</si>
  <si>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</si>
  <si>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</si>
  <si>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</si>
  <si>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</si>
  <si>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</si>
  <si>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</si>
  <si>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</si>
  <si>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</si>
  <si>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</si>
  <si>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</si>
  <si>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</si>
  <si>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</si>
  <si>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</si>
  <si>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</si>
  <si>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</si>
  <si>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</si>
  <si>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</si>
  <si>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</si>
  <si>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</si>
  <si>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</si>
  <si>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</si>
  <si>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</si>
  <si>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</si>
  <si>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</si>
  <si>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</si>
  <si>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</si>
  <si>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</si>
  <si>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</si>
  <si>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</si>
  <si>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</si>
  <si>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</si>
  <si>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</si>
  <si>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</si>
  <si>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</si>
  <si>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</si>
  <si>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</si>
  <si>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</si>
  <si>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</si>
  <si>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</si>
  <si>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</si>
  <si>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</si>
  <si>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</si>
  <si>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</si>
  <si>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</si>
  <si>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</si>
  <si>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</si>
  <si>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</si>
  <si>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</si>
  <si>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</si>
  <si>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</si>
  <si>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</si>
  <si>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</si>
  <si>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</si>
  <si>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</si>
  <si>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</si>
  <si>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</si>
  <si>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</si>
  <si>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</si>
  <si>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</si>
  <si>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</si>
  <si>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</si>
  <si>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</si>
  <si>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</si>
  <si>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</si>
  <si>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</si>
  <si>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</si>
  <si>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</si>
  <si>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</si>
  <si>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</si>
  <si>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</si>
  <si>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</si>
  <si>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</si>
  <si>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</si>
  <si>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</si>
  <si>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</si>
  <si>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</si>
  <si>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</si>
  <si>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</si>
  <si>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</si>
  <si>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</si>
  <si>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</si>
  <si>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</si>
  <si>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</si>
  <si>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</si>
  <si>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</si>
  <si>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</si>
  <si>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</si>
  <si>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</si>
  <si>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</si>
  <si>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</si>
  <si>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</si>
  <si>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</si>
  <si>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</si>
  <si>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</si>
  <si>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</si>
  <si>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</si>
  <si>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</si>
  <si>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</si>
  <si>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</si>
  <si>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</si>
  <si>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</si>
  <si>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</si>
  <si>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</si>
  <si>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</si>
  <si>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</si>
  <si>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</si>
  <si>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</si>
  <si>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</si>
  <si>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</si>
  <si>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</si>
  <si>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</si>
  <si>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</si>
  <si>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</si>
  <si>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</si>
  <si>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</si>
  <si>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</si>
  <si>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</si>
  <si>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</si>
  <si>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</si>
  <si>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</si>
  <si>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</si>
  <si>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</si>
  <si>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</si>
  <si>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</si>
  <si>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</si>
  <si>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</si>
  <si>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</si>
  <si>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</si>
  <si>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</si>
  <si>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</si>
  <si>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</si>
  <si>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</si>
  <si>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</si>
  <si>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 xml:space="preserve">10 KM </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</si>
  <si>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</si>
  <si>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</si>
  <si>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</si>
  <si>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</si>
  <si>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</si>
  <si>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</si>
  <si>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PCM-20251001-00001849 </t>
  </si>
  <si>
    <t xml:space="preserve">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</si>
  <si>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</si>
  <si>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</si>
  <si>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</si>
  <si>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</si>
  <si>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</si>
  <si>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</si>
  <si>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</si>
  <si>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</si>
  <si>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</si>
  <si>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 xml:space="preserve"> PCM-20251001-00002000</t>
  </si>
  <si>
    <t xml:space="preserve">Site located in deep desert &amp; dangerous area under Access issue at Night , team will check morninig </t>
  </si>
  <si>
    <t>No PCM</t>
  </si>
  <si>
    <t xml:space="preserve">	2025-10-01 19:20:23</t>
  </si>
  <si>
    <t>ETA 70 Min</t>
  </si>
  <si>
    <t>PCM-20251001-00002025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</si>
</sst>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23"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268.92513090277498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15.304147106478922</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9.5825347219943069E-2</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45931.873556828701</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45931.873556828701</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45931.873556828701</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45931.873556828701</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45931.873556828701</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45931.873556828701</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45931.873556828701</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45931.873556828701</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45931.873556828701</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45931.873556828701</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45931.873556828701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45931.873556828701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45931.873556828701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45931.873556828701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45931.873556828701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45931.873556828701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45931.873556828701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45931.873556828701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45931.873556828701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45931.873556828701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45931.873556828701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45931.873556828701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45931.873556828701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45931.873556828701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45931.873556828701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45931.873556828701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45931.873556828701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45931.873556828701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45931.873556828701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45931.873556828701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45931.873556828701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45931.873556828701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45931.873556828701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45931.873556828701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45931.873556828701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45931.873556828701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45931.873556828701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45931.873556828701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45931.873556828701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45931.873556828701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45931.873556828701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45931.873556828701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45931.873556828701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45931.873556828701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45931.873556828701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45931.873556828701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45931.873556828701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45931.873556828701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45931.873556828701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45931.873556828701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45931.873556828701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45931.873556828701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45931.873556828701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45931.873556828701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45931.873556828701</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45931.873556828701</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45931.873556828701</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45931.873556828701</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45931.873556828701</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45931.873556828701</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45931.873556828701</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45931.873556828701</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45931.873556828701</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45931.873556828701</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45931.873556828701</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45931.873556828701</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45931.873556828701</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45931.873556828701</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45931.873556828701</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45931.873556828701</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C10EE38A-58FD-4E69-9466-E44DCB35464A}"/>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240.22177442129032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125.14647349536972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106.87371886573965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8.6479896990713314</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s="136" customFormat="1" ht="31.5" customHeight="1">
      <c r="A7" s="145" t="s">
        <v>39058</v>
      </c>
      <c r="B7" s="75" t="str">
        <f>IFERROR(VLOOKUP(D7,DB!A:K,11,0),"")</f>
        <v>R2</v>
      </c>
      <c r="C7" s="75">
        <v>1</v>
      </c>
      <c r="D7" s="75" t="s">
        <v>21370</v>
      </c>
      <c r="E7" s="100" t="s">
        <v>38964</v>
      </c>
      <c r="F7" s="102">
        <v>45931.703298611108</v>
      </c>
      <c r="G7" s="89">
        <f ca="1">IFERROR(NOW()-F7,"-")</f>
        <v>0.17025821759307291</v>
      </c>
      <c r="H7" s="102" t="s">
        <v>39059</v>
      </c>
      <c r="I7" s="75" t="str">
        <f>IFERROR(VLOOKUP(D7,DB!A:F,6,0),"")</f>
        <v>SCECO</v>
      </c>
      <c r="J7" s="75" t="str">
        <f>IFERROR(VLOOKUP(D7,DB!A:G,7,0),"")</f>
        <v>In progress</v>
      </c>
      <c r="K7" s="101" t="s">
        <v>39060</v>
      </c>
      <c r="L7" s="75" t="str">
        <f>IFERROR(VLOOKUP(D7,DB!A:I,9,0),"")</f>
        <v>Latis</v>
      </c>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137"/>
    </row>
    <row r="8" spans="1:88" ht="31.5" customHeight="1">
      <c r="A8" s="130" t="s">
        <v>39061</v>
      </c>
      <c r="B8" s="18" t="str">
        <f>IFERROR(VLOOKUP(D8,DB!A:K,11,0),"")</f>
        <v>R2</v>
      </c>
      <c r="C8" s="18">
        <v>1</v>
      </c>
      <c r="D8" s="18" t="s">
        <v>30273</v>
      </c>
      <c r="E8" s="131" t="s">
        <v>38964</v>
      </c>
      <c r="F8" s="132">
        <v>45931.822060185186</v>
      </c>
      <c r="G8" s="133">
        <f ca="1">IFERROR(NOW()-F8,"-")</f>
        <v>5.149664351483807E-2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45931.873556828701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45931.873556828701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45931.873556828701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45931.873556828701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45931.873556828701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45931.873556828701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45931.873556828701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45931.873556828701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45931.873556828701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45931.873556828701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45931.873556828701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45931.873556828701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45931.873556828701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45931.873556828701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45931.873556828701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45931.873556828701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45931.873556828701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45931.873556828701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45931.873556828701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45931.873556828701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45931.873556828701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45931.873556828701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45931.873556828701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45931.873556828701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45931.873556828701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45931.873556828701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45931.873556828701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45931.873556828701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45931.873556828701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45931.873556828701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45931.873556828701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45931.873556828701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45931.873556828701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45931.873556828701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45931.873556828701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45931.873556828701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45931.873556828701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45931.873556828701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45931.873556828701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45931.873556828701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45931.873556828701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45931.873556828701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45931.873556828701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45931.873556828701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45931.873556828701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45931.873556828701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45931.873556828701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45931.873556828701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45931.873556828701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45931.873556828701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45931.873556828701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45931.873556828701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45931.873556828701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45931.873556828701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45931.873556828701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45931.873556828701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45931.873556828701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45931.873556828701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45931.873556828701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45931.873556828701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45931.873556828701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45931.873556828701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45931.873556828701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45931.873556828701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45931.873556828701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45931.873556828701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45931.873556828701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45931.873556828701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45931.873556828701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45931.873556828701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45931.873556828701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45931.873556828701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45931.873556828701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45931.873556828701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45931.873556828701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45931.873556828701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45931.873556828701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45931.873556828701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45931.873556828701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45931.873556828701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45931.873556828701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45931.873556828701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45931.873556828701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45931.873556828701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45931.873556828701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45931.873556828701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45931.873556828701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45931.873556828701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45931.873556828701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45931.873556828701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45931.873556828701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45931.873556828701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45931.873556828701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45931.873556828701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45931.873556828701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45931.873556828701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45931.873556828701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45931.873556828701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45931.873556828701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45931.873556828701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45931.873556828701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45931.873556828701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45931.873556828701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45931.873556828701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45931.873556828701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45931.873556828701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45931.873556828701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45931.873556828701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45931.873556828701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45931.873556828701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45931.873556828701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45931.873556828701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45931.873556828701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45931.873556828701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45931.873556828701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45931.873556828701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45931.873556828701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45931.873556828701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45931.873556828701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45931.873556828701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45931.873556828701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45931.873556828701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45931.873556828701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45931.873556828701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45931.873556828701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45931.873556828701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45931.873556828701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45931.873556828701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45931.873556828701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45931.873556828701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45931.873556828701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45931.873556828701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45931.873556828701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45931.873556828701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45931.873556828701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45931.873556828701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45931.873556828701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45931.873556828701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45931.873556828701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45931.873556828701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45931.873556828701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45931.873556828701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45931.873556828701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45931.873556828701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45931.873556828701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45931.873556828701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45931.873556828701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45931.873556828701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45931.873556828701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45931.873556828701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45931.873556828701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45931.873556828701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45931.873556828701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45931.873556828701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45931.873556828701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45931.873556828701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45931.873556828701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45931.873556828701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45931.873556828701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45931.873556828701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45931.873556828701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45931.873556828701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45931.873556828701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45931.873556828701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45931.873556828701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45931.873556828701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45931.873556828701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45931.873556828701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45931.873556828701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45931.873556828701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45931.873556828701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45931.873556828701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45931.873556828701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45931.873556828701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45931.873556828701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45931.873556828701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45931.873556828701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45931.873556828701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45931.873556828701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45931.873556828701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45931.873556828701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45931.873556828701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45931.873556828701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45931.873556828701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45931.873556828701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45931.873556828701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45931.873556828701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45931.873556828701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45931.873556828701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45931.873556828701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45931.873556828701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45931.873556828701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45931.873556828701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45931.873556828701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45931.873556828701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45931.873556828701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45931.873556828701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45931.873556828701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45931.873556828701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45931.873556828701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45931.873556828701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45931.873556828701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45931.873556828701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45931.873556828701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45931.873556828701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45931.873556828701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45931.873556828701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45931.873556828701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45931.873556828701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45931.873556828701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45931.873556828701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45931.873556828701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45931.873556828701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45931.873556828701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45931.873556828701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45931.873556828701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45931.873556828701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45931.873556828701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45931.873556828701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45931.873556828701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45931.873556828701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45931.873556828701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45931.873556828701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45931.873556828701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45931.873556828701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45931.873556828701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45931.873556828701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45931.873556828701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45931.873556828701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45931.873556828701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45931.873556828701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45931.873556828701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45931.873556828701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45931.873556828701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45931.873556828701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45931.873556828701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45931.873556828701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45931.873556828701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45931.873556828701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45931.873556828701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45931.873556828701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45931.873556828701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45931.873556828701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45931.873556828701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45931.873556828701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45931.873556828701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45931.873556828701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45931.873556828701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45931.873556828701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45931.873556828701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45931.873556828701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45931.873556828701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45931.873556828701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45931.873556828701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45931.873556828701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45931.873556828701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45931.873556828701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45931.873556828701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45931.873556828701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45931.873556828701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45931.873556828701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45931.873556828701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45931.873556828701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45931.873556828701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45931.873556828701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45931.873556828701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45931.873556828701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45931.873556828701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45931.873556828701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45931.873556828701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45931.873556828701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45931.873556828701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45931.873556828701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45931.873556828701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45931.873556828701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45931.873556828701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45931.873556828701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45931.873556828701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45931.873556828701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45931.873556828701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45931.873556828701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45931.873556828701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45931.873556828701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45931.873556828701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45931.873556828701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45931.873556828701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45931.873556828701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45931.873556828701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45931.873556828701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45931.873556828701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45931.873556828701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45931.873556828701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45931.873556828701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45931.873556828701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45931.873556828701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45931.873556828701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45931.873556828701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45931.873556828701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45931.873556828701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45931.873556828701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45931.873556828701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45931.873556828701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45931.873556828701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45931.873556828701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45931.873556828701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45931.873556828701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45931.873556828701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45931.873556828701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45931.873556828701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45931.873556828701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45931.873556828701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45931.873556828701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45931.873556828701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45931.873556828701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45931.873556828701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45931.873556828701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45931.873556828701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45931.873556828701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45931.873556828701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45931.873556828701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45931.873556828701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45931.873556828701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45931.873556828701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45931.873556828701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45931.873556828701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45931.873556828701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45931.873556828701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45931.873556828701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45931.873556828701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45931.873556828701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45931.873556828701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45931.873556828701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45931.873556828701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45931.873556828701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45931.873556828701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45931.873556828701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45931.873556828701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45931.873556828701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45931.873556828701</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45931.873556828701</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45931.873556828701</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45931.873556828701</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45931.873556828701</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45931.873556828701</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45931.873556828701</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45931.873556828701</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45931.873556828701</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45931.873556828701</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45931.873556828701</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45931.873556828701</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45931.873556828701</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45931.873556828701</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45931.873556828701</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45931.873556828701</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45931.873556828701</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45931.873556828701</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45931.873556828701</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45931.873556828701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45931.873556828701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45931.873556828701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45931.873556828701</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45931.873556828701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45931.873556828701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45931.873556828701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45931.873556828701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45931.873556828701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45931.873556828701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45931.873556828701</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45931.873556828701</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45931.873556828701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45931.873556828701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45931.873556828701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45931.873556828701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45931.873556828701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45931.873556828701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45931.873556828701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45931.873556828701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45931.873556828701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45931.873556828701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45931.873556828701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45931.873556828701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45931.873556828701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45931.873556828701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45931.873556828701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45931.873556828701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45931.873556828701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45931.873556828701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45931.873556828701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45931.873556828701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45931.873556828701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45931.873556828701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45931.873556828701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45931.873556828701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45931.873556828701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45931.873556828701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45931.873556828701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45931.873556828701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45931.873556828701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45931.873556828701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45931.873556828701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45931.873556828701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45931.873556828701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45931.873556828701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45931.873556828701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45931.873556828701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45931.873556828701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45931.873556828701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45931.873556828701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45931.873556828701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45931.873556828701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45931.873556828701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45931.873556828701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45931.873556828701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45931.873556828701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45931.873556828701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45931.873556828701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45931.873556828701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45931.873556828701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45931.873556828701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45931.873556828701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45931.873556828701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45931.873556828701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45931.873556828701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45931.873556828701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45931.873556828701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45931.873556828701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45931.873556828701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45931.873556828701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45931.873556828701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45931.873556828701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45931.873556828701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45931.873556828701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45931.873556828701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45931.873556828701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45931.873556828701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45931.873556828701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45931.873556828701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45931.873556828701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45931.873556828701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45931.873556828701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45931.873556828701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45931.873556828701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45931.873556828701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45931.873556828701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45931.873556828701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45931.873556828701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45931.873556828701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45931.873556828701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45931.873556828701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45931.873556828701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45931.873556828701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45931.873556828701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45931.873556828701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45931.873556828701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45931.873556828701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45931.873556828701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45931.873556828701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45931.873556828701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45931.873556828701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45931.873556828701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45931.873556828701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45931.873556828701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45931.873556828701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45931.873556828701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45931.873556828701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45931.873556828701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45931.873556828701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45931.873556828701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45931.873556828701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45931.873556828701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45931.873556828701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45931.873556828701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45931.873556828701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45931.873556828701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45931.873556828701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45931.873556828701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45931.873556828701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45931.873556828701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45931.873556828701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45931.873556828701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45931.873556828701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45931.873556828701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45931.873556828701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45931.873556828701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45931.873556828701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45931.873556828701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45931.873556828701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45931.873556828701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45931.873556828701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45931.873556828701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45931.873556828701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45931.873556828701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45931.873556828701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45931.873556828701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45931.873556828701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45931.873556828701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45931.873556828701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45931.873556828701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45931.873556828701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45931.873556828701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45931.873556828701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45931.873556828701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45931.873556828701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45931.873556828701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45931.873556828701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45931.873556828701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45931.873556828701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45931.873556828701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45931.873556828701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45931.873556828701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45931.873556828701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45931.873556828701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45931.873556828701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45931.873556828701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45931.873556828701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45931.873556828701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45931.873556828701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45931.873556828701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45931.873556828701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45931.873556828701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45931.873556828701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45931.873556828701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45931.873556828701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45931.873556828701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45931.873556828701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45931.873556828701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45931.873556828701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45931.873556828701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45931.873556828701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45931.873556828701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45931.873556828701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45931.873556828701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45931.873556828701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45931.873556828701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45931.873556828701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45931.873556828701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45931.873556828701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45931.873556828701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45931.873556828701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45931.873556828701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45931.873556828701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45931.873556828701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45931.873556828701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45931.873556828701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45931.873556828701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45931.873556828701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45931.873556828701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45931.873556828701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45931.873556828701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45931.873556828701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45931.873556828701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45931.873556828701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45931.873556828701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45931.873556828701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45931.873556828701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45931.873556828701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45931.873556828701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45931.873556828701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45931.873556828701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45931.873556828701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45931.873556828701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45931.873556828701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45931.873556828701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45931.873556828701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45931.873556828701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45931.873556828701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45931.873556828701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45931.873556828701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45931.873556828701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45931.873556828701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45931.873556828701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45931.873556828701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45931.873556828701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45931.873556828701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45931.873556828701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45931.873556828701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45931.873556828701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45931.873556828701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45931.873556828701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45931.873556828701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45931.873556828701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45931.873556828701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45931.873556828701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45931.873556828701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45931.873556828701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45931.873556828701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45931.873556828701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45931.873556828701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45931.873556828701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45931.873556828701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45931.873556828701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45931.873556828701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45931.873556828701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45931.873556828701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45931.873556828701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45931.873556828701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45931.873556828701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45931.873556828701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45931.873556828701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45931.873556828701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45931.873556828701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45931.873556828701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45931.873556828701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45931.873556828701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45931.873556828701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45931.873556828701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45931.873556828701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45931.873556828701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45931.873556828701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45931.873556828701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45931.873556828701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45931.873556828701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45931.873556828701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45931.873556828701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45931.873556828701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45931.873556828701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45931.873556828701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45931.873556828701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45931.873556828701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45931.873556828701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45931.873556828701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45931.873556828701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45931.873556828701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45931.873556828701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45931.873556828701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45931.873556828701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45931.873556828701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45931.873556828701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45931.873556828701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45931.873556828701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45931.873556828701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45931.873556828701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45931.873556828701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45931.873556828701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45931.873556828701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45931.873556828701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45931.873556828701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45931.873556828701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45931.873556828701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45931.873556828701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45931.873556828701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45931.873556828701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45931.873556828701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45931.873556828701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45931.873556828701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45931.873556828701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45931.873556828701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45931.873556828701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45931.873556828701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45931.873556828701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45931.873556828701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45931.873556828701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45931.873556828701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45931.873556828701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45931.873556828701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45931.873556828701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45931.873556828701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45931.873556828701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45931.873556828701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45931.873556828701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45931.873556828701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45931.873556828701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45931.873556828701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45931.873556828701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45931.873556828701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45931.873556828701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45931.873556828701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45931.873556828701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45931.873556828701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45931.873556828701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45931.873556828701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45931.873556828701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45931.873556828701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45931.873556828701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45931.873556828701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45931.873556828701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45931.873556828701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45931.873556828701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45931.873556828701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45931.873556828701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45931.873556828701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45931.873556828701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45931.873556828701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45931.873556828701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45931.873556828701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45931.873556828701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45931.873556828701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45931.873556828701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45931.873556828701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45931.873556828701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45931.873556828701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45931.873556828701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45931.873556828701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45931.873556828701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45931.873556828701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45931.873556828701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45931.873556828701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45931.873556828701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45931.873556828701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45931.873556828701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45931.873556828701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45931.873556828701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45931.873556828701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45931.873556828701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45931.873556828701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45931.873556828701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45931.873556828701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45931.873556828701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45931.873556828701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45931.873556828701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45931.873556828701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45931.873556828701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45931.873556828701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45931.873556828701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45931.873556828701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45931.873556828701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45931.873556828701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45931.873556828701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45931.873556828701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45931.873556828701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45931.873556828701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45931.873556828701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45931.873556828701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45931.873556828701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45931.873556828701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45931.873556828701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45931.873556828701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45931.873556828701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45931.873556828701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45931.873556828701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45931.873556828701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45931.873556828701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45931.873556828701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45931.873556828701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45931.873556828701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45931.873556828701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45931.873556828701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45931.873556828701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45931.873556828701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45931.873556828701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45931.873556828701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45931.873556828701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45931.873556828701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45931.873556828701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45931.873556828701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45931.873556828701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45931.873556828701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45931.873556828701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45931.873556828701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45931.873556828701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45931.873556828701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45931.873556828701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45931.873556828701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45931.873556828701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45931.873556828701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45931.873556828701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45931.873556828701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45931.873556828701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45931.873556828701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45931.873556828701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45931.873556828701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45931.873556828701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45931.873556828701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45931.873556828701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45931.873556828701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45931.873556828701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45931.873556828701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45931.873556828701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45931.873556828701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45931.873556828701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45931.873556828701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45931.873556828701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45931.873556828701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45931.873556828701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45931.873556828701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45931.873556828701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45931.873556828701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45931.873556828701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45931.873556828701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45931.873556828701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45931.873556828701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45931.873556828701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45931.873556828701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45931.873556828701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45931.873556828701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45931.873556828701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45931.873556828701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45931.873556828701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45931.873556828701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45931.873556828701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45931.873556828701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45931.873556828701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45931.873556828701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45931.873556828701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45931.873556828701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45931.873556828701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45931.873556828701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45931.873556828701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45931.873556828701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45931.873556828701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45931.873556828701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45931.873556828701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45931.873556828701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45931.873556828701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45931.873556828701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45931.873556828701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45931.873556828701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45931.873556828701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45931.873556828701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45931.873556828701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45931.873556828701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45931.873556828701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45931.873556828701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45931.873556828701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45931.873556828701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45931.873556828701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45931.873556828701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45931.873556828701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45931.873556828701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45931.873556828701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45931.873556828701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45931.873556828701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45931.873556828701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45931.873556828701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45931.873556828701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45931.873556828701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45931.873556828701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45931.873556828701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45931.873556828701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45931.873556828701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45931.873556828701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45931.873556828701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45931.873556828701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45931.873556828701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45931.873556828701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45931.873556828701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45931.873556828701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45931.873556828701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45931.873556828701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45931.873556828701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45931.873556828701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45931.873556828701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45931.873556828701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45931.873556828701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45931.873556828701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45931.873556828701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45931.873556828701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45931.873556828701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45931.873556828701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45931.873556828701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45931.873556828701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45931.873556828701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45931.873556828701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45931.873556828701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45931.873556828701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45931.873556828701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45931.873556828701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45931.873556828701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45931.873556828701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45931.873556828701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45931.873556828701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45931.873556828701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45931.873556828701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45931.873556828701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45931.873556828701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45931.873556828701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45931.873556828701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45931.873556828701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45931.873556828701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45931.873556828701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45931.873556828701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45931.873556828701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45931.873556828701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45931.873556828701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45931.873556828701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45931.873556828701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45931.873556828701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45931.873556828701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45931.873556828701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45931.873556828701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45931.873556828701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45931.873556828701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45931.873556828701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45931.873556828701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45931.873556828701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45931.873556828701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45931.873556828701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45931.873556828701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45931.873556828701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45931.873556828701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45931.873556828701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45931.873556828701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45931.873556828701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45931.873556828701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45931.873556828701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45931.873556828701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45931.873556828701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45931.873556828701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45931.873556828701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45931.873556828701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45931.873556828701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45931.873556828701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45931.873556828701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45931.873556828701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45931.873556828701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45931.873556828701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45931.873556828701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45931.873556828701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45931.873556828701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45931.873556828701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45931.873556828701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45931.873556828701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45931.873556828701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45931.873556828701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45931.873556828701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45931.873556828701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45931.873556828701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45931.873556828701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45931.873556828701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45931.873556828701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45931.873556828701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45931.873556828701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45931.873556828701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45931.873556828701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45931.873556828701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45931.873556828701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45931.873556828701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45931.873556828701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45931.873556828701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45931.873556828701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45931.873556828701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45931.873556828701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45931.873556828701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45931.873556828701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45931.873556828701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45931.873556828701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45931.873556828701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45931.873556828701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45931.873556828701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45931.873556828701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45931.873556828701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45931.873556828701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45931.873556828701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45931.873556828701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45931.873556828701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45931.873556828701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45931.873556828701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45931.873556828701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45931.873556828701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45931.873556828701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45931.873556828701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45931.873556828701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45931.873556828701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45931.873556828701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45931.873556828701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45931.873556828701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45931.873556828701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45931.873556828701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45931.873556828701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45931.873556828701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45931.873556828701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45931.873556828701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45931.873556828701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45931.873556828701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45931.873556828701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45931.873556828701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45931.873556828701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45931.873556828701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45931.873556828701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45931.873556828701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45931.873556828701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45931.873556828701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45931.873556828701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45931.873556828701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45931.873556828701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45931.873556828701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45931.873556828701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45931.873556828701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45931.873556828701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45931.873556828701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45931.873556828701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45931.873556828701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45931.873556828701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45931.873556828701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45931.873556828701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45931.873556828701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45931.873556828701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45931.873556828701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45931.873556828701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45931.873556828701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45931.873556828701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45931.873556828701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45931.873556828701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45931.873556828701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45931.873556828701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45931.873556828701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45931.873556828701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45931.873556828701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45931.873556828701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45931.873556828701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45931.873556828701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45931.873556828701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45931.873556828701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45931.873556828701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45931.873556828701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45931.873556828701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45931.873556828701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45931.873556828701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45931.873556828701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45931.873556828701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45931.873556828701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45931.873556828701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45931.873556828701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45931.873556828701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45931.873556828701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45931.873556828701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45931.873556828701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45931.873556828701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45931.873556828701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45931.873556828701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45931.873556828701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45931.873556828701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45931.873556828701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45931.873556828701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45931.873556828701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45931.873556828701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45931.873556828701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45931.873556828701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45931.873556828701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45931.873556828701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45931.873556828701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45931.873556828701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45931.873556828701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45931.873556828701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45931.873556828701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45931.873556828701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45931.873556828701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45931.873556828701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45931.873556828701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45931.873556828701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45931.873556828701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45931.873556828701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45931.873556828701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45931.873556828701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45931.873556828701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45931.873556828701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45931.873556828701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45931.873556828701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45931.873556828701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45931.873556828701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45931.873556828701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45931.873556828701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45931.873556828701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45931.873556828701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45931.873556828701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45931.873556828701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45931.873556828701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45931.873556828701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45931.873556828701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45931.873556828701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45931.873556828701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45931.873556828701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45931.873556828701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45931.873556828701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45931.873556828701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45931.873556828701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45931.873556828701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45931.873556828701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45931.873556828701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45931.873556828701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45931.873556828701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45931.873556828701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45931.873556828701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45931.873556828701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45931.873556828701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45931.873556828701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45931.873556828701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45931.873556828701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45931.873556828701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45931.873556828701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45931.873556828701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45931.873556828701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45931.873556828701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45931.873556828701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45931.873556828701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45931.873556828701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45931.873556828701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45931.873556828701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45931.873556828701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45931.873556828701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45931.873556828701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45931.873556828701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45931.873556828701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45931.873556828701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45931.873556828701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45931.873556828701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45931.873556828701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45931.873556828701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45931.873556828701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45931.873556828701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45931.873556828701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45931.873556828701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45931.873556828701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45931.873556828701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45931.873556828701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45931.873556828701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45931.873556828701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45931.873556828701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45931.873556828701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45931.873556828701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45931.873556828701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45931.873556828701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45931.873556828701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45931.873556828701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45931.873556828701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45931.873556828701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45931.873556828701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45931.873556828701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45931.873556828701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45931.873556828701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45931.873556828701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45931.873556828701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45931.873556828701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45931.873556828701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45931.873556828701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45931.873556828701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45931.873556828701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45931.873556828701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45931.873556828701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45931.873556828701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45931.873556828701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45931.873556828701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45931.873556828701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45931.873556828701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45931.873556828701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45931.873556828701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45931.873556828701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45931.873556828701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45931.873556828701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45931.873556828701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45931.873556828701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45931.873556828701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45931.873556828701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45931.873556828701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45931.873556828701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45931.873556828701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45931.873556828701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45931.873556828701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45931.873556828701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45931.873556828701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45931.873556828701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45931.873556828701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45931.873556828701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45931.873556828701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45931.873556828701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45931.873556828701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45931.873556828701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45931.873556828701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45931.873556828701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45931.873556828701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45931.873556828701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45931.873556828701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45931.873556828701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45931.873556828701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45931.873556828701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45931.873556828701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45931.873556828701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45931.873556828701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45931.873556828701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45931.873556828701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45931.873556828701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45931.873556828701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45931.873556828701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45931.873556828701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45931.873556828701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45931.873556828701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45931.873556828701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45931.873556828701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45931.873556828701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45931.873556828701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45931.873556828701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45931.873556828701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45931.873556828701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45931.873556828701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45931.873556828701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45931.873556828701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45931.873556828701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45931.873556828701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45931.873556828701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45931.873556828701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45931.873556828701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45931.873556828701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45931.873556828701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45931.873556828701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45931.873556828701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45931.873556828701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45931.873556828701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45931.873556828701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45931.873556828701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45931.873556828701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45931.873556828701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45931.873556828701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45931.873556828701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45931.873556828701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45931.873556828701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45931.873556828701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45931.873556828701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45931.873556828701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45931.873556828701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45931.873556828701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45931.873556828701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45931.873556828701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45931.873556828701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45931.873556828701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45931.873556828701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45931.873556828701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45931.873556828701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45931.873556828701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45931.873556828701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45931.873556828701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45931.873556828701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45931.873556828701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45931.873556828701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45931.873556828701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45931.873556828701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45931.873556828701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45931.873556828701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45931.873556828701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45931.873556828701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45931.873556828701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45931.873556828701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45931.873556828701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45931.873556828701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45931.873556828701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45931.873556828701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45931.873556828701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45931.873556828701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45931.873556828701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45931.873556828701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45931.873556828701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45931.873556828701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45931.873556828701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45931.873556828701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45931.873556828701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45931.873556828701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45931.873556828701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45931.873556828701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45931.873556828701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45931.873556828701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45931.873556828701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45931.873556828701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45931.873556828701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45931.873556828701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45931.873556828701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45931.873556828701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45931.873556828701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45931.873556828701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45931.873556828701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45931.873556828701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45931.873556828701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45931.873556828701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45931.873556828701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45931.873556828701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45931.873556828701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45931.873556828701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45931.873556828701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45931.873556828701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45931.873556828701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45931.873556828701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45931.873556828701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45931.873556828701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45931.873556828701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45931.873556828701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45931.873556828701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45931.873556828701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45931.873556828701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45931.873556828701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45931.873556828701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45931.873556828701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45931.873556828701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45931.873556828701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45931.873556828701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45931.873556828701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45931.873556828701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45931.873556828701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45931.873556828701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45931.873556828701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45931.873556828701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45931.873556828701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45931.873556828701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45931.873556828701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45931.873556828701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45931.873556828701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45931.873556828701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45931.873556828701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45931.873556828701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45931.873556828701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45931.873556828701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45931.873556828701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45931.873556828701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45931.873556828701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45931.873556828701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45931.873556828701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45931.873556828701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45931.873556828701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45931.873556828701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45931.873556828701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45931.873556828701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45931.873556828701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45931.873556828701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45931.873556828701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45931.873556828701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45931.873556828701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45931.873556828701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45931.873556828701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45931.873556828701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45931.873556828701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45931.873556828701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45931.873556828701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45931.873556828701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45931.873556828701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45931.873556828701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45931.873556828701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45931.873556828701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45931.873556828701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45931.873556828701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45931.873556828701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45931.873556828701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45931.873556828701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45931.873556828701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45931.873556828701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45931.873556828701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45931.873556828701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45931.873556828701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45931.873556828701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45931.873556828701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45931.873556828701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45931.873556828701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45931.873556828701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45931.873556828701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45931.873556828701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45931.873556828701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45931.873556828701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45931.873556828701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45931.873556828701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45931.873556828701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45931.873556828701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45931.873556828701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45931.873556828701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45931.873556828701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45931.873556828701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45931.873556828701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45931.873556828701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45931.873556828701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45931.873556828701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45931.873556828701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45931.873556828701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45931.873556828701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45931.873556828701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45931.873556828701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45931.873556828701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45931.873556828701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45931.873556828701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45931.873556828701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45931.873556828701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45931.873556828701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45931.873556828701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45931.873556828701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45931.873556828701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45931.873556828701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45931.873556828701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45931.873556828701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45931.873556828701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45931.873556828701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45931.873556828701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45931.873556828701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45931.873556828701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45931.873556828701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45931.873556828701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45931.873556828701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45931.873556828701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45931.873556828701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45931.873556828701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45931.873556828701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45931.873556828701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45931.873556828701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45931.873556828701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45931.873556828701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45931.873556828701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45931.873556828701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45931.873556828701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45931.873556828701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45931.873556828701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45931.873556828701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45931.873556828701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45931.873556828701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45931.873556828701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45931.873556828701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45931.873556828701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45931.873556828701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45931.873556828701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45931.873556828701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45931.873556828701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45931.873556828701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45931.873556828701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45931.873556828701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45931.873556828701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45931.873556828701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45931.873556828701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45931.873556828701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45931.873556828701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45931.873556828701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45931.873556828701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45931.873556828701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45931.873556828701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45931.873556828701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45931.873556828701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45931.873556828701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45931.873556828701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45931.873556828701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45931.873556828701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45931.873556828701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45931.873556828701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45931.873556828701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45931.873556828701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45931.873556828701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45931.873556828701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45931.873556828701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45931.873556828701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45931.873556828701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45931.873556828701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45931.873556828701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45931.873556828701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45931.873556828701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45931.873556828701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45931.873556828701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45931.873556828701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45931.873556828701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45931.873556828701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45931.873556828701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45931.873556828701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45931.873556828701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45931.873556828701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45931.873556828701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45931.873556828701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45931.873556828701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45931.873556828701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45931.873556828701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45931.873556828701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45931.873556828701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45931.873556828701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45931.873556828701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45931.873556828701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45931.873556828701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45931.873556828701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45931.873556828701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45931.873556828701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45931.873556828701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45931.873556828701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45931.873556828701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45931.873556828701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45931.873556828701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45931.873556828701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45931.873556828701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45931.873556828701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45931.873556828701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45931.873556828701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45931.873556828701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45931.873556828701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45931.873556828701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45931.873556828701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45931.873556828701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45931.873556828701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45931.873556828701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45931.873556828701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45931.873556828701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45931.873556828701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45931.873556828701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45931.873556828701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45931.873556828701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45931.873556828701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45931.873556828701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45931.873556828701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45931.873556828701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45931.873556828701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45931.873556828701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45931.873556828701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45931.873556828701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45931.873556828701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45931.873556828701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45931.873556828701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45931.873556828701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45931.873556828701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45931.873556828701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45931.873556828701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45931.873556828701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45931.873556828701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45931.873556828701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45931.873556828701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45931.873556828701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45931.873556828701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45931.873556828701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45931.873556828701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45931.873556828701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45931.873556828701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45931.873556828701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45931.873556828701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45931.873556828701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45931.873556828701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45931.873556828701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45931.873556828701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45931.873556828701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45931.873556828701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45931.873556828701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45931.873556828701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45931.873556828701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45931.873556828701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45931.873556828701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45931.873556828701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45931.873556828701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45931.873556828701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45931.873556828701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45931.873556828701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45931.873556828701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45931.873556828701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45931.873556828701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45931.873556828701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45931.873556828701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45931.873556828701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45931.873556828701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45931.873556828701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45931.873556828701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45931.873556828701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45931.873556828701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45931.873556828701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45931.873556828701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45931.873556828701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45931.873556828701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45931.873556828701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45931.873556828701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45931.873556828701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45931.873556828701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45931.873556828701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45931.873556828701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45931.873556828701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45931.873556828701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45931.873556828701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45931.873556828701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45931.873556828701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45931.873556828701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45931.873556828701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45931.873556828701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45931.873556828701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45931.873556828701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45931.873556828701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45931.873556828701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45931.873556828701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45931.873556828701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45931.873556828701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45931.873556828701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45931.873556828701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45931.873556828701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45931.873556828701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45931.873556828701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45931.873556828701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45931.873556828701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45931.873556828701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45931.873556828701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45931.873556828701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45931.873556828701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45931.873556828701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45931.873556828701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45931.873556828701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45931.873556828701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45931.873556828701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45931.873556828701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45931.873556828701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45931.873556828701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45931.873556828701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45931.873556828701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45931.873556828701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45931.873556828701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45931.873556828701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45931.873556828701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45931.873556828701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45931.873556828701</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45931.873556828701</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45931.873556828701</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45931.873556828701</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K11" sqref="K11"/>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228.39283923610492</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0.98327905092446599</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1</v>
      </c>
      <c r="D4" s="107" t="s">
        <v>36450</v>
      </c>
      <c r="E4" s="112" t="s">
        <v>38964</v>
      </c>
      <c r="F4" s="113">
        <v>45931.763715277775</v>
      </c>
      <c r="G4" s="114">
        <f ca="1">IFERROR(NOW()-F4,"")</f>
        <v>0.10984155092592118</v>
      </c>
      <c r="H4" s="113">
        <v>45931.758009259262</v>
      </c>
      <c r="I4" s="110" t="str">
        <f>IFERROR(VLOOKUP(D4,DB!A:F,6,0),"")</f>
        <v>Generator-SG</v>
      </c>
      <c r="J4" s="110" t="str">
        <f>IFERROR(VLOOKUP(D4,DB!A:G,7,0),"")</f>
        <v>No BB Shifted</v>
      </c>
      <c r="K4" s="115" t="s">
        <v>39070</v>
      </c>
      <c r="L4" s="107" t="str">
        <f>IFERROR(VLOOKUP(D4,DB!A:I,9,0),"")</f>
        <v>Latis</v>
      </c>
    </row>
    <row r="5" spans="1:16" ht="15" customHeight="1">
      <c r="A5" s="110"/>
      <c r="B5" s="110" t="str">
        <f>IFERROR(VLOOKUP(D5,DB!A:K,11,0),"")</f>
        <v/>
      </c>
      <c r="C5" s="111"/>
      <c r="D5" s="107"/>
      <c r="E5" s="112"/>
      <c r="F5" s="113"/>
      <c r="G5" s="114">
        <f ca="1">IFERROR(NOW()-F5,"")</f>
        <v>45931.873556828701</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45931.873556828701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45931.873556828701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45931.873556828701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45931.873556828701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45931.873556828701</v>
      </c>
      <c r="H10" s="113"/>
      <c r="I10" s="110" t="str">
        <f>IFERROR(VLOOKUP(D10,DB!A:F,6,0),"")</f>
        <v/>
      </c>
      <c r="J10" s="110" t="str">
        <f>IFERROR(VLOOKUP(D10,DB!A:G,7,0),"")</f>
        <v/>
      </c>
      <c r="K10" s="115"/>
      <c r="L10" s="107" t="str">
        <f>IFERROR(VLOOKUP(D10,DB!A:I,9,0),"")</f>
        <v/>
      </c>
    </row>
    <row r="11" spans="1:16" ht="15" customHeight="1">
      <c r="A11" s="110"/>
      <c r="B11" s="110" t="str">
        <f>IFERROR(VLOOKUP(D12,DB!A:K,11,0),"")</f>
        <v/>
      </c>
      <c r="C11" s="111"/>
      <c r="D11" s="144"/>
      <c r="E11" s="112"/>
      <c r="F11" s="113"/>
      <c r="G11" s="114">
        <f ca="1">IFERROR(NOW()-F11,"")</f>
        <v>45931.873556828701</v>
      </c>
      <c r="H11" s="113"/>
      <c r="I11" s="110" t="str">
        <f>IFERROR(VLOOKUP(D12,DB!A:F,6,0),"")</f>
        <v/>
      </c>
      <c r="J11" s="110" t="str">
        <f>IFERROR(VLOOKUP(D12,DB!A:G,7,0),"")</f>
        <v/>
      </c>
      <c r="K11" s="115"/>
      <c r="L11" s="107" t="str">
        <f>IFERROR(VLOOKUP(D12,DB!A:I,9,0),"")</f>
        <v/>
      </c>
    </row>
    <row r="12" spans="1:16" ht="15" customHeight="1">
      <c r="A12" s="110"/>
      <c r="B12" s="110" t="str">
        <f>IFERROR(VLOOKUP(#REF!,DB!A:K,11,0),"")</f>
        <v/>
      </c>
      <c r="C12" s="111"/>
      <c r="D12" s="107"/>
      <c r="E12" s="112"/>
      <c r="F12" s="113"/>
      <c r="G12" s="114">
        <f ca="1">IFERROR(NOW()-F12,"")</f>
        <v>45931.873556828701</v>
      </c>
      <c r="H12" s="113"/>
      <c r="I12" s="110" t="str">
        <f>IFERROR(VLOOKUP(#REF!,DB!A:F,6,0),"")</f>
        <v/>
      </c>
      <c r="J12" s="110" t="str">
        <f>IFERROR(VLOOKUP(#REF!,DB!A:G,7,0),"")</f>
        <v/>
      </c>
      <c r="K12" s="115"/>
      <c r="L12" s="107" t="str">
        <f>IFERROR(VLOOKUP(#REF!,DB!A:I,9,0),"")</f>
        <v/>
      </c>
    </row>
    <row r="13" spans="1:16" ht="15" customHeight="1">
      <c r="A13" s="110"/>
      <c r="B13" s="110" t="str">
        <f>IFERROR(VLOOKUP(D13,DB!A:K,11,0),"")</f>
        <v/>
      </c>
      <c r="C13" s="111"/>
      <c r="D13" s="107"/>
      <c r="E13" s="112"/>
      <c r="F13" s="113"/>
      <c r="G13" s="114">
        <f ca="1">IFERROR(NOW()-F13,"")</f>
        <v>45931.873556828701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45931.873556828701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45931.873556828701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45931.873556828701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45931.873556828701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45931.873556828701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45931.873556828701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45931.873556828701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45931.873556828701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45931.873556828701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45931.873556828701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45931.873556828701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45931.873556828701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45931.873556828701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45931.873556828701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45931.873556828701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45931.873556828701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45931.873556828701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45931.873556828701</v>
      </c>
      <c r="H31" s="113"/>
      <c r="I31" s="110" t="str">
        <f>IFERROR(VLOOKUP(D31,DB!A:F,6,0),"")</f>
        <v/>
      </c>
      <c r="J31" s="110" t="str">
        <f>IFERROR(VLOOKUP(D31,DB!A:G,7,0),"")</f>
        <v/>
      </c>
      <c r="K31" s="115"/>
      <c r="L31" s="107"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tabSelected="1"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40.041496643512801</v>
      </c>
      <c r="H2" s="38">
        <v>45891.790393518517</v>
      </c>
      <c r="I2" s="37" t="str">
        <f>IFERROR(VLOOKUP(D2,DB!A:F,6,0),"")</f>
        <v>Generator-SG</v>
      </c>
      <c r="J2" s="37" t="str">
        <f>IFERROR(VLOOKUP(D2,DB!A:G,7,0),"")</f>
        <v>Vandalized</v>
      </c>
      <c r="K2" s="37" t="s">
        <v>39072</v>
      </c>
      <c r="L2" s="37" t="str">
        <f>IFERROR(VLOOKUP(D2,DB!A:I,9,0),"")</f>
        <v>Latis</v>
      </c>
      <c r="M2" s="139"/>
    </row>
    <row r="3" spans="1:13" ht="30.75">
      <c r="A3" s="37" t="s">
        <v>39073</v>
      </c>
      <c r="B3" s="37" t="str">
        <f>IFERROR(VLOOKUP(D3,DB!A:K,11,0),"")</f>
        <v>R5</v>
      </c>
      <c r="C3" s="37">
        <v>1</v>
      </c>
      <c r="D3" s="37" t="s">
        <v>31295</v>
      </c>
      <c r="E3" s="37" t="s">
        <v>38967</v>
      </c>
      <c r="F3" s="38">
        <v>45926.188877314817</v>
      </c>
      <c r="G3" s="39">
        <f ca="1">IFERROR(NOW()-F3,"-")</f>
        <v>5.6846795138844755</v>
      </c>
      <c r="H3" s="38">
        <v>45926.158159722225</v>
      </c>
      <c r="I3" s="37" t="str">
        <f>IFERROR(VLOOKUP(D3,DB!A:F,6,0),"")</f>
        <v>SCECO</v>
      </c>
      <c r="J3" s="37" t="str">
        <f>IFERROR(VLOOKUP(D3,DB!A:G,7,0),"")</f>
        <v>Good</v>
      </c>
      <c r="K3" s="37" t="s">
        <v>39074</v>
      </c>
      <c r="L3" s="37" t="str">
        <f>IFERROR(VLOOKUP(D3,DB!A:I,9,0),"")</f>
        <v>Latis</v>
      </c>
      <c r="M3" s="139"/>
    </row>
    <row r="4" spans="1:13" ht="15">
      <c r="A4" s="37"/>
      <c r="B4" s="37" t="str">
        <f>IFERROR(VLOOKUP(D4,DB!A:K,11,0),"")</f>
        <v/>
      </c>
      <c r="C4" s="37"/>
      <c r="D4" s="140"/>
      <c r="E4" s="37"/>
      <c r="F4" s="38"/>
      <c r="G4" s="39">
        <f ca="1">IFERROR(NOW()-F4,"-")</f>
        <v>45931.873556828701</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45931.873556828701</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45931.873556828701</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45931.873556828701</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45931.873556828701</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45931.873556828701</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45931.873556828701</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45931.873556828701</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45931.873556828701</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45931.873556828701</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45931.873556828701</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45931.873556828701</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45931.873556828701</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45931.873556828701</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45931.873556828701</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45931.873556828701</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45931.873556828701</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45931.873556828701</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45931.873556828701</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45931.873556828701</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45931.873556828701</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45931.873556828701</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45931.873556828701</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45931.873556828701</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45931.873556828701</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45931.873556828701</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45931.873556828701</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45931.873556828701</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45931.873556828701</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45931.873556828701</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45931.873556828701</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45931.873556828701</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45931.873556828701</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45931.873556828701</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45931.873556828701</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45931.873556828701</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45931.873556828701</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45931.873556828701</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45931.873556828701</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45931.873556828701</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45931.873556828701</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45931.873556828701</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45931.873556828701</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45931.873556828701</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45931.873556828701</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45931.873556828701</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45931.873556828701</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45931.873556828701</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45931.873556828701</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45931.873556828701</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45931.873556828701</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45931.873556828701</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45931.873556828701</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45931.873556828701</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45931.873556828701</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45931.873556828701</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45931.873556828701</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45931.873556828701</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45931.873556828701</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45931.873556828701</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45931.873556828701</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45931.873556828701</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45931.873556828701</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45931.873556828701</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45931.873556828701</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45931.873556828701</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45931.873556828701</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45931.873556828701</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45931.873556828701</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45931.873556828701</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45931.873556828701</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45931.873556828701</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45931.873556828701</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45931.873556828701</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45931.873556828701</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45931.873556828701</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45931.873556828701</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45931.873556828701</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45931.873556828701</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45931.873556828701</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45931.873556828701</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45931.873556828701</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45931.873556828701</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45931.873556828701</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45931.873556828701</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45931.873556828701</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45931.873556828701</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45931.873556828701</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45931.873556828701</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45931.873556828701</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45931.873556828701</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45931.873556828701</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45931.873556828701</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45931.873556828701</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45931.873556828701</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45931.873556828701</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45931.873556828701</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45931.873556828701</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45931.873556828701</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45931.873556828701</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45931.873556828701</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45931.873556828701</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45931.873556828701</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45931.873556828701</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45931.873556828701</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45931.873556828701</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45931.873556828701</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45931.873556828701</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45931.873556828701</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45931.873556828701</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45931.873556828701</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45931.873556828701</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45931.873556828701</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45931.873556828701</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45931.873556828701</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45931.873556828701</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45931.873556828701</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45931.873556828701</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45931.873556828701</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45931.873556828701</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45931.873556828701</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45931.873556828701</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45931.873556828701</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45931.873556828701</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45931.873556828701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45931.873556828701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45931.873556828701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45931.873556828701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45931.873556828701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45931.873556828701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45931.873556828701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45931.873556828701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45931.873556828701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45931.873556828701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45931.873556828701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45931.873556828701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45931.873556828701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45931.873556828701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45931.873556828701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45931.873556828701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45931.873556828701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45931.873556828701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45931.873556828701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45931.873556828701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45931.873556828701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45931.873556828701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45931.873556828701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45931.873556828701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45931.873556828701</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45931.873556828701</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45931.873556828701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45931.873556828701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45931.873556828701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45931.873556828701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45931.873556828701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45931.873556828701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45931.873556828701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45931.873556828701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45931.873556828701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45931.873556828701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45931.873556828701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45931.873556828701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45931.873556828701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45931.873556828701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45931.873556828701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45931.873556828701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45931.873556828701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45931.873556828701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45931.873556828701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45931.873556828701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45931.873556828701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45931.873556828701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45931.873556828701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45931.873556828701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45931.873556828701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45931.873556828701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45931.873556828701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45931.873556828701</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45931.873556828701</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45931.873556828701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45931.873556828701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45931.873556828701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45931.873556828701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45931.873556828701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45931.873556828701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45931.873556828701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45931.873556828701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45931.873556828701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45931.873556828701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45931.873556828701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45931.873556828701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45931.873556828701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45931.873556828701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45931.873556828701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45931.873556828701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45931.873556828701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45931.873556828701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45931.873556828701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45931.873556828701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45931.873556828701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45931.873556828701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45931.873556828701</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45931.873556828701</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45931.873556828701</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45931.873556828701</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45931.873556828701</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45931.873556828701</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45931.873556828701</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45931.873556828701</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45931.873556828701</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45931.873556828701</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45931.873556828701</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45931.873556828701</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45931.873556828701</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45931.873556828701</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45931.873556828701</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45931.873556828701</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45931.873556828701</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45931.873556828701</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45931.873556828701</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45931.873556828701</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45931.873556828701</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45931.873556828701</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45931.873556828701</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45931.873556828701</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45931.873556828701</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45931.873556828701</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45931.873556828701</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45931.873556828701</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45931.873556828701</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45931.873556828701</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45931.873556828701</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45931.873556828701</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39075</v>
      </c>
      <c r="B2" s="140" t="s">
        <v>5398</v>
      </c>
      <c r="C2" s="140">
        <v>1</v>
      </c>
      <c r="D2" s="140" t="s">
        <v>32861</v>
      </c>
      <c r="E2" s="140" t="s">
        <v>39076</v>
      </c>
      <c r="F2" s="141">
        <v>45929.14371527778</v>
      </c>
      <c r="G2" s="142">
        <f ca="1">IFERROR(NOW()-F2,"-")</f>
        <v>2.7298415509212646</v>
      </c>
      <c r="H2" s="140">
        <v>45929.455266203702</v>
      </c>
      <c r="I2" s="140" t="str">
        <f>IFERROR(VLOOKUP(D2,DB!A:F,6,0),"")</f>
        <v>SCECO</v>
      </c>
      <c r="J2" s="140" t="str">
        <f>IFERROR(VLOOKUP(D2,DB!A:G,7,0),"")</f>
        <v>In progress</v>
      </c>
      <c r="K2" s="140" t="s">
        <v>39077</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39078</v>
      </c>
      <c r="B3" s="140" t="s">
        <v>5398</v>
      </c>
      <c r="C3" s="140">
        <v>1</v>
      </c>
      <c r="D3" s="140" t="s">
        <v>34463</v>
      </c>
      <c r="E3" s="140" t="s">
        <v>39076</v>
      </c>
      <c r="F3" s="141">
        <v>45926.772847222222</v>
      </c>
      <c r="G3" s="142">
        <f ca="1">IFERROR(NOW()-F3,"-")</f>
        <v>5.100709606478631</v>
      </c>
      <c r="H3" s="140">
        <v>45927.449074074102</v>
      </c>
      <c r="I3" s="140" t="str">
        <f>IFERROR(VLOOKUP(D3,DB!A:F,6,0),"")</f>
        <v>SCECO</v>
      </c>
      <c r="J3" s="140" t="str">
        <f>IFERROR(VLOOKUP(D3,DB!A:G,7,0),"")</f>
        <v>Weak</v>
      </c>
      <c r="K3" s="140" t="s">
        <v>39077</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39079</v>
      </c>
      <c r="B4" s="140" t="s">
        <v>5398</v>
      </c>
      <c r="C4" s="140">
        <v>1</v>
      </c>
      <c r="D4" s="140" t="s">
        <v>33408</v>
      </c>
      <c r="E4" s="140" t="s">
        <v>39076</v>
      </c>
      <c r="F4" s="141">
        <v>45927.117546296293</v>
      </c>
      <c r="G4" s="142">
        <f ca="1">IFERROR(NOW()-F4,"-")</f>
        <v>4.7560105324082542</v>
      </c>
      <c r="H4" s="140">
        <v>45926.848171296297</v>
      </c>
      <c r="I4" s="140" t="str">
        <f>IFERROR(VLOOKUP(D4,DB!A:F,6,0),"")</f>
        <v>SCECO</v>
      </c>
      <c r="J4" s="140" t="str">
        <f>IFERROR(VLOOKUP(D4,DB!A:G,7,0),"")</f>
        <v>Dead</v>
      </c>
      <c r="K4" s="140" t="s">
        <v>39077</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39080</v>
      </c>
      <c r="B5" s="140" t="str">
        <f>IFERROR(VLOOKUP(D5,DB!A:K,11,0),"")</f>
        <v>R6</v>
      </c>
      <c r="C5" s="140">
        <v>2</v>
      </c>
      <c r="D5" s="140" t="s">
        <v>38941</v>
      </c>
      <c r="E5" s="140" t="s">
        <v>39076</v>
      </c>
      <c r="F5" s="141">
        <v>45931.827256944445</v>
      </c>
      <c r="G5" s="142">
        <f ca="1">IFERROR(NOW()-F5,"-")</f>
        <v>4.629988425585907E-2</v>
      </c>
      <c r="H5" s="141">
        <v>45931.799745370372</v>
      </c>
      <c r="I5" s="140" t="str">
        <f>IFERROR(VLOOKUP(D5,DB!A:F,6,0),"")</f>
        <v>Generator-SG</v>
      </c>
      <c r="J5" s="140" t="str">
        <f>IFERROR(VLOOKUP(D5,DB!A:G,7,0),"")</f>
        <v>Vandalized</v>
      </c>
      <c r="K5" s="140" t="s">
        <v>39081</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39082</v>
      </c>
      <c r="B6" s="140" t="str">
        <f>IFERROR(VLOOKUP(D6,DB!A:K,11,0),"")</f>
        <v>R6</v>
      </c>
      <c r="C6" s="140">
        <v>5</v>
      </c>
      <c r="D6" s="140" t="s">
        <v>38885</v>
      </c>
      <c r="E6" s="140" t="s">
        <v>39076</v>
      </c>
      <c r="F6" s="141"/>
      <c r="G6" s="142">
        <f ca="1">IFERROR(NOW()-F6,"-")</f>
        <v>45931.873556828701</v>
      </c>
      <c r="H6" s="141" t="s">
        <v>39083</v>
      </c>
      <c r="I6" s="140" t="str">
        <f>IFERROR(VLOOKUP(D6,DB!A:F,6,0),"")</f>
        <v>SCECO</v>
      </c>
      <c r="J6" s="140" t="str">
        <f>IFERROR(VLOOKUP(D6,DB!A:G,7,0),"")</f>
        <v>Good</v>
      </c>
      <c r="K6" s="140" t="s">
        <v>39084</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39085</v>
      </c>
      <c r="B7" s="140" t="str">
        <f>IFERROR(VLOOKUP(D7,DB!A:K,11,0),"")</f>
        <v>R6</v>
      </c>
      <c r="C7" s="140">
        <v>3</v>
      </c>
      <c r="D7" s="140" t="s">
        <v>32068</v>
      </c>
      <c r="E7" s="140" t="s">
        <v>39076</v>
      </c>
      <c r="F7" s="141">
        <v>45931.840162037035</v>
      </c>
      <c r="G7" s="142">
        <f ca="1">IFERROR(NOW()-F7,"-")</f>
        <v>3.3394791666069068E-2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45931.873556828701</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45931.873556828701</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45931.873556828701</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45931.873556828701</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45931.873556828701</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45931.873556828701</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45931.873556828701</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45931.873556828701</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45931.873556828701</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45931.873556828701</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45931.873556828701</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45931.873556828701</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45931.873556828701</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45931.873556828701</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45931.873556828701</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45931.873556828701</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45931.873556828701</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45931.873556828701</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45931.873556828701</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45931.873556828701</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45931.873556828701</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45931.873556828701</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45931.873556828701</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45931.873556828701</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45931.873556828701</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45931.873556828701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45931.873556828701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45931.873556828701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45931.873556828701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45931.873556828701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45931.873556828701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45931.873556828701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45931.873556828701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45931.873556828701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45931.873556828701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45931.873556828701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45931.873556828701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45931.873556828701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45931.873556828701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45931.873556828701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45931.873556828701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45931.873556828701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45931.873556828701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45931.873556828701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45931.873556828701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45931.873556828701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45931.873556828701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45931.873556828701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45931.873556828701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45931.873556828701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45931.873556828701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45931.873556828701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45931.873556828701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45931.873556828701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45931.873556828701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45931.873556828701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45931.873556828701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45931.873556828701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45931.873556828701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45931.873556828701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45931.873556828701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45931.873556828701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45931.873556828701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45931.873556828701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45931.873556828701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45931.873556828701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45931.873556828701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45931.873556828701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45931.873556828701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45931.873556828701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45931.873556828701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45931.873556828701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45931.873556828701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45931.873556828701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45931.873556828701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45931.873556828701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45931.873556828701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45931.873556828701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45931.873556828701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45931.873556828701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45931.873556828701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45931.873556828701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45931.873556828701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45931.873556828701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45931.873556828701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45931.873556828701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45931.873556828701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45931.873556828701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45931.873556828701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45931.873556828701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45931.873556828701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45931.873556828701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45931.873556828701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45931.873556828701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45931.873556828701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45931.873556828701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45931.873556828701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45931.873556828701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45931.873556828701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45931.873556828701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45931.873556828701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45931.873556828701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45931.873556828701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45931.873556828701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45931.873556828701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45931.873556828701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45931.873556828701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45931.873556828701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45931.873556828701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45931.873556828701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45931.873556828701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45931.873556828701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45931.873556828701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45931.873556828701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45931.873556828701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45931.873556828701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45931.873556828701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45931.873556828701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45931.873556828701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45931.873556828701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45931.873556828701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45931.873556828701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45931.873556828701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45931.873556828701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45931.873556828701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45931.873556828701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45931.873556828701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45931.873556828701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45931.873556828701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45931.873556828701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45931.873556828701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45931.873556828701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45931.873556828701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45931.873556828701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45931.873556828701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45931.873556828701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45931.873556828701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45931.873556828701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45931.873556828701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45931.873556828701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45931.873556828701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45931.873556828701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45931.873556828701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45931.873556828701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45931.873556828701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45931.873556828701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45931.873556828701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45931.873556828701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45931.873556828701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45931.873556828701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45931.873556828701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45931.873556828701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45931.873556828701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45931.873556828701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45931.873556828701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45931.873556828701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45931.873556828701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45931.873556828701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45931.873556828701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45931.873556828701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45931.873556828701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45931.873556828701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45931.873556828701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45931.873556828701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45931.873556828701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45931.873556828701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45931.873556828701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45931.873556828701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45931.873556828701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45931.873556828701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45931.873556828701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45931.873556828701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45931.873556828701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45931.873556828701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45931.873556828701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45931.873556828701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45931.873556828701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45931.873556828701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45931.873556828701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45931.873556828701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45931.873556828701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45931.873556828701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45931.873556828701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45931.873556828701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45931.873556828701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45931.873556828701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45931.873556828701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45931.873556828701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45931.873556828701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45931.873556828701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45931.873556828701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45931.873556828701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45931.873556828701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45931.873556828701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45931.873556828701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45931.873556828701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45931.873556828701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45931.873556828701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45931.873556828701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45931.873556828701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45931.873556828701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45931.873556828701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45931.873556828701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45931.873556828701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45931.873556828701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45931.873556828701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45931.873556828701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45931.873556828701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45931.873556828701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45931.873556828701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45931.873556828701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45931.873556828701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45931.873556828701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45931.873556828701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45931.873556828701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45931.873556828701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45931.873556828701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45931.873556828701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45931.873556828701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45931.873556828701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45931.873556828701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45931.873556828701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45931.873556828701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45931.873556828701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45931.873556828701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45931.873556828701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45931.873556828701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45931.873556828701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45931.873556828701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45931.873556828701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45931.873556828701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45931.873556828701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45931.873556828701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45931.873556828701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45931.873556828701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45931.873556828701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45931.873556828701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45931.873556828701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45931.873556828701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45931.873556828701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45931.873556828701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45931.873556828701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45931.873556828701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45931.873556828701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45931.873556828701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45931.873556828701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45931.873556828701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45931.873556828701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45931.873556828701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45931.873556828701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45931.873556828701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45931.873556828701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45931.873556828701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45931.873556828701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45931.873556828701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45931.873556828701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45931.873556828701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45931.873556828701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45931.873556828701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45931.873556828701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45931.873556828701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45931.873556828701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45931.873556828701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45931.873556828701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45931.873556828701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45931.873556828701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45931.873556828701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45931.873556828701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45931.873556828701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45931.873556828701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45931.873556828701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45931.873556828701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45931.873556828701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45931.873556828701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45931.873556828701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45931.873556828701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45931.873556828701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45931.873556828701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45931.873556828701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45931.873556828701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45931.873556828701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45931.873556828701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45931.873556828701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45931.873556828701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45931.873556828701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45931.873556828701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45931.873556828701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45931.873556828701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45931.873556828701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45931.873556828701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45931.873556828701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45931.873556828701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45931.873556828701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45931.873556828701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45931.873556828701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45931.873556828701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45931.873556828701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45931.873556828701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45931.873556828701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45931.873556828701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45931.873556828701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45931.873556828701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45931.873556828701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45931.873556828701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45931.873556828701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45931.873556828701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45931.873556828701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45931.873556828701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45931.873556828701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45931.873556828701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45931.873556828701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45931.873556828701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45931.873556828701</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45931.873556828701</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45931.873556828701</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45931.873556828701</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45931.873556828701</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45931.873556828701</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45931.873556828701</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45931.873556828701</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45931.873556828701</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45931.873556828701</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45931.873556828701</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45931.873556828701</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45931.873556828701</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45931.873556828701</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45931.873556828701</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45931.873556828701</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45931.873556828701</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45931.873556828701</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45931.873556828701</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2025-10-01T18:00:27Z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