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170" documentId="13_ncr:1_{F6CB121F-512D-4AA6-A0C1-0FB36C537598}" xr6:coauthVersionLast="47" xr6:coauthVersionMax="47" xr10:uidLastSave="{26870B76-5BA2-4FBF-9BDB-C0A43964CFAE}"/>
  <bookViews>
    <workbookView xWindow="-109" yWindow="-109" windowWidth="26301" windowHeight="14169"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G10" i="3"/>
  <c r="G11" i="3"/>
  <c r="G12" i="3"/>
  <c r="G13" i="3"/>
  <c r="I3" i="4"/>
  <c r="J3" i="4"/>
  <c r="I3" i="6"/>
  <c r="I4" i="6"/>
  <c r="L10" i="3"/>
  <c r="J10" i="3"/>
  <c r="I10" i="3"/>
  <c r="B10" i="3"/>
  <c r="L3" i="6"/>
  <c r="L4" i="6"/>
  <c r="L2" i="6"/>
  <c r="J4" i="6"/>
  <c r="J3" i="6"/>
  <c r="J2" i="6"/>
  <c r="I2" i="6"/>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L85" i="5"/>
  <c r="J85" i="5"/>
  <c r="I85" i="5"/>
  <c r="G85" i="5"/>
  <c r="B85"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 i="5"/>
  <c r="G3" i="5"/>
  <c r="I3" i="5"/>
  <c r="J3" i="5"/>
  <c r="L3" i="5"/>
  <c r="B3" i="2"/>
  <c r="G3" i="2"/>
  <c r="I3" i="2"/>
  <c r="J3" i="2"/>
  <c r="L3" i="2"/>
  <c r="B4" i="2"/>
  <c r="G4" i="2"/>
  <c r="I4" i="2"/>
  <c r="J4" i="2"/>
  <c r="L4" i="2"/>
  <c r="B5" i="2"/>
  <c r="G5" i="2"/>
  <c r="I5" i="2"/>
  <c r="J5" i="2"/>
  <c r="L5" i="2"/>
  <c r="B2" i="1"/>
  <c r="B3" i="1"/>
  <c r="B3" i="4"/>
  <c r="G3" i="4"/>
  <c r="L3" i="4"/>
  <c r="G3" i="1"/>
  <c r="I3" i="1"/>
  <c r="J3" i="1"/>
  <c r="L3" i="1"/>
  <c r="L2" i="5"/>
  <c r="B2" i="4"/>
  <c r="G2" i="4"/>
  <c r="I2" i="4"/>
  <c r="J2" i="4"/>
  <c r="L2" i="4"/>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alcChain>
</file>

<file path=xl/sharedStrings.xml><?xml version="1.0" encoding="utf-8"?>
<sst xmlns="http://schemas.openxmlformats.org/spreadsheetml/2006/main" count="178576" uniqueCount="39072">
  <si>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</si>
  <si>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</si>
  <si>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</si>
  <si>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</si>
  <si>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</si>
  <si>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</si>
  <si>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</si>
  <si>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</si>
  <si>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</si>
  <si>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</si>
  <si>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</si>
  <si>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</si>
  <si>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</si>
  <si>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</si>
  <si>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</si>
  <si>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</si>
  <si>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</si>
  <si>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</si>
  <si>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</si>
  <si>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</si>
  <si>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</si>
  <si>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</si>
  <si>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</si>
  <si>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</si>
  <si>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</si>
  <si>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</si>
  <si>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</si>
  <si>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</si>
  <si>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</si>
  <si>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</si>
  <si>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</si>
  <si>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</si>
  <si>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</si>
  <si>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</si>
  <si>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</si>
  <si>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</si>
  <si>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</si>
  <si>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</si>
  <si>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</si>
  <si>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</si>
  <si>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</si>
  <si>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</si>
  <si>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</si>
  <si>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</si>
  <si>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</si>
  <si>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</si>
  <si>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</si>
  <si>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</si>
  <si>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</si>
  <si>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</si>
  <si>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</si>
  <si>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</si>
  <si>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</si>
  <si>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</si>
  <si>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</si>
  <si>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</si>
  <si>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</si>
  <si>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</si>
  <si>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</si>
  <si>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</si>
  <si>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</si>
  <si>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</si>
  <si>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</si>
  <si>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</si>
  <si>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</si>
  <si>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</si>
  <si>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</si>
  <si>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</si>
  <si>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</si>
  <si>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</si>
  <si>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</si>
  <si>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</si>
  <si>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</si>
  <si>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</si>
  <si>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</si>
  <si>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</si>
  <si>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</si>
  <si>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</si>
  <si>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</si>
  <si>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</si>
  <si>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</si>
  <si>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</si>
  <si>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</si>
  <si>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</si>
  <si>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</si>
  <si>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</si>
  <si>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</si>
  <si>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</si>
  <si>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</si>
  <si>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</si>
  <si>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</si>
  <si>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</si>
  <si>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</si>
  <si>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</si>
  <si>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</si>
  <si>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</si>
  <si>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</si>
  <si>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</si>
  <si>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</si>
  <si>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</si>
  <si>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</si>
  <si>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</si>
  <si>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</si>
  <si>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</si>
  <si>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</si>
  <si>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</si>
  <si>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</si>
  <si>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</si>
  <si>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</si>
  <si>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</si>
  <si>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</si>
  <si>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</si>
  <si>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</si>
  <si>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</si>
  <si>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</si>
  <si>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</si>
  <si>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</si>
  <si>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</si>
  <si>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</si>
  <si>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</si>
  <si>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</si>
  <si>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</si>
  <si>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</si>
  <si>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</si>
  <si>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</si>
  <si>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</si>
  <si>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</si>
  <si>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</si>
  <si>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</si>
  <si>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</si>
  <si>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</si>
  <si>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</si>
  <si>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</si>
  <si>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</si>
  <si>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</si>
  <si>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</si>
  <si>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</si>
  <si>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</si>
  <si>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</si>
  <si>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</si>
  <si>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</si>
  <si>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</si>
  <si>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</si>
  <si>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</si>
  <si>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</si>
  <si>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</si>
  <si>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</si>
  <si>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</si>
  <si>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</si>
  <si>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</si>
  <si>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</si>
  <si>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</si>
  <si>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</si>
  <si>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</si>
  <si>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</si>
  <si>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</si>
  <si>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</si>
  <si>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</si>
  <si>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</si>
  <si>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</si>
  <si>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</si>
  <si>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</si>
  <si>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</si>
  <si>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</si>
  <si>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</si>
  <si>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</si>
  <si>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</si>
  <si>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</si>
  <si>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</si>
  <si>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</si>
  <si>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</si>
  <si>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</si>
  <si>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</si>
  <si>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</si>
  <si>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</si>
  <si>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</si>
  <si>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</si>
  <si>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</si>
  <si>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</si>
  <si>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</si>
  <si>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</si>
  <si>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</si>
  <si>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</si>
  <si>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</si>
  <si>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</si>
  <si>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</si>
  <si>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</si>
  <si>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</si>
  <si>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</si>
  <si>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</si>
  <si>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</si>
  <si>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</si>
  <si>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</si>
  <si>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</si>
  <si>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</si>
  <si>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</si>
  <si>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</si>
  <si>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</si>
  <si>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</si>
  <si>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</si>
  <si>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</si>
  <si>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</si>
  <si>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</si>
  <si>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</si>
  <si>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</si>
  <si>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</si>
  <si>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</si>
  <si>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</si>
  <si>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</si>
  <si>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</si>
  <si>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</si>
  <si>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</si>
  <si>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</si>
  <si>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</si>
  <si>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</si>
  <si>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</si>
  <si>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</si>
  <si>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</si>
  <si>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</si>
  <si>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</si>
  <si>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</si>
  <si>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</si>
  <si>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</si>
  <si>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</si>
  <si>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</si>
  <si>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</si>
  <si>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</si>
  <si>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</si>
  <si>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</si>
  <si>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</si>
  <si>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</si>
  <si>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</si>
  <si>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</si>
  <si>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</si>
  <si>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</si>
  <si>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</si>
  <si>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</si>
  <si>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</si>
  <si>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</si>
  <si>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</si>
  <si>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</si>
  <si>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</si>
  <si>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</si>
  <si>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</si>
  <si>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</si>
  <si>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</si>
  <si>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</si>
  <si>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</si>
  <si>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</si>
  <si>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</si>
  <si>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</si>
  <si>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</si>
  <si>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</si>
  <si>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</si>
  <si>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</si>
  <si>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</si>
  <si>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</si>
  <si>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</si>
  <si>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</si>
  <si>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</si>
  <si>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</si>
  <si>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</si>
  <si>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</si>
  <si>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</si>
  <si>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</si>
  <si>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</si>
  <si>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</si>
  <si>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</si>
  <si>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</si>
  <si>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</si>
  <si>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</si>
  <si>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</si>
  <si>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</si>
  <si>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</si>
  <si>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</si>
  <si>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</si>
  <si>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</si>
  <si>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</si>
  <si>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</si>
  <si>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</si>
  <si>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</si>
  <si>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</si>
  <si>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</si>
  <si>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</si>
  <si>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</si>
  <si>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</si>
  <si>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</si>
  <si>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</si>
  <si>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</si>
  <si>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</si>
  <si>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</si>
  <si>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</si>
  <si>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</si>
  <si>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</si>
  <si>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</si>
  <si>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</si>
  <si>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</si>
  <si>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</si>
  <si>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</si>
  <si>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</si>
  <si>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</si>
  <si>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</si>
  <si>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</si>
  <si>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</si>
  <si>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</si>
  <si>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</si>
  <si>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</si>
  <si>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</si>
  <si>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</si>
  <si>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</si>
  <si>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</si>
  <si>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</si>
  <si>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</si>
  <si>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</si>
  <si>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</si>
  <si>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</si>
  <si>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</si>
  <si>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</si>
  <si>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</si>
  <si>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</si>
  <si>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</si>
  <si>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</si>
  <si>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</si>
  <si>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</si>
  <si>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</si>
  <si>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</si>
  <si>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</si>
  <si>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</si>
  <si>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</si>
  <si>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</si>
  <si>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</si>
  <si>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</si>
  <si>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</si>
  <si>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</si>
  <si>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</si>
  <si>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</si>
  <si>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</si>
  <si>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</si>
  <si>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</si>
  <si>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</si>
  <si>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</si>
  <si>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</si>
  <si>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</si>
  <si>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</si>
  <si>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</si>
  <si>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</si>
  <si>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</si>
  <si>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</si>
  <si>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</si>
  <si>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</si>
  <si>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</si>
  <si>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</si>
  <si>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</si>
  <si>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</si>
  <si>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</si>
  <si>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</si>
  <si>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</si>
  <si>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</si>
  <si>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</si>
  <si>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</si>
  <si>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</si>
  <si>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</si>
  <si>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</si>
  <si>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</si>
  <si>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</si>
  <si>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</si>
  <si>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</si>
  <si>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</si>
  <si>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</si>
  <si>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</si>
  <si>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</si>
  <si>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</si>
  <si>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</si>
  <si>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</si>
  <si>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</si>
  <si>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</si>
  <si>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</si>
  <si>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</si>
  <si>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</si>
  <si>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</si>
  <si>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</si>
  <si>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</si>
  <si>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</si>
  <si>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</si>
  <si>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</si>
  <si>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</si>
  <si>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</si>
  <si>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</si>
  <si>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</si>
  <si>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</si>
  <si>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</si>
  <si>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</si>
  <si>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</si>
  <si>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</si>
  <si>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</si>
  <si>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</si>
  <si>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</si>
  <si>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</si>
  <si>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</si>
  <si>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</si>
  <si>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</si>
  <si>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</si>
  <si>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</si>
  <si>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</si>
  <si>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</si>
  <si>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</si>
  <si>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</si>
  <si>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</si>
  <si>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</si>
  <si>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</si>
  <si>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</si>
  <si>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</si>
  <si>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</si>
  <si>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</si>
  <si>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</si>
  <si>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</si>
  <si>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</si>
  <si>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</si>
  <si>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</si>
  <si>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</si>
  <si>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</si>
  <si>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</si>
  <si>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</si>
  <si>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</si>
  <si>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</si>
  <si>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</si>
  <si>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</si>
  <si>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</si>
  <si>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</si>
  <si>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</si>
  <si>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</si>
  <si>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</si>
  <si>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</si>
  <si>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</si>
  <si>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</si>
  <si>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</si>
  <si>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</si>
  <si>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</si>
  <si>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</si>
  <si>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</si>
  <si>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</si>
  <si>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</si>
  <si>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</si>
  <si>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</si>
  <si>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</si>
  <si>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</si>
  <si>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</si>
  <si>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</si>
  <si>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</si>
  <si>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</si>
  <si>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</si>
  <si>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</si>
  <si>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</si>
  <si>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</si>
  <si>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</si>
  <si>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</si>
  <si>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</si>
  <si>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</si>
  <si>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</si>
  <si>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</si>
  <si>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</si>
  <si>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</si>
  <si>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</si>
  <si>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</si>
  <si>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</si>
  <si>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</si>
  <si>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</si>
  <si>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</si>
  <si>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</si>
  <si>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</si>
  <si>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</si>
  <si>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</si>
  <si>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</si>
  <si>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</si>
  <si>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</si>
  <si>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</si>
  <si>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</si>
  <si>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</si>
  <si>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</si>
  <si>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</si>
  <si>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</si>
  <si>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</si>
  <si>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</si>
  <si>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</si>
  <si>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</si>
  <si>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</si>
  <si>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</si>
  <si>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</si>
  <si>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</si>
  <si>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</si>
  <si>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</si>
  <si>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</si>
  <si>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</si>
  <si>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</si>
  <si>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</si>
  <si>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</si>
  <si>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</si>
  <si>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</si>
  <si>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</si>
  <si>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</si>
  <si>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</si>
  <si>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</si>
  <si>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</si>
  <si>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</si>
  <si>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</si>
  <si>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</si>
  <si>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</si>
  <si>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</si>
  <si>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</si>
  <si>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</si>
  <si>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</si>
  <si>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</si>
  <si>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</si>
  <si>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</si>
  <si>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</si>
  <si>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</si>
  <si>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</si>
  <si>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</si>
  <si>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</si>
  <si>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</si>
  <si>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</si>
  <si>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</si>
  <si>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</si>
  <si>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</si>
  <si>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</si>
  <si>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</si>
  <si>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</si>
  <si>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</si>
  <si>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</si>
  <si>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</si>
  <si>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</si>
  <si>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</si>
  <si>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</si>
  <si>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</si>
  <si>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</si>
  <si>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</si>
  <si>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</si>
  <si>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</si>
  <si>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</si>
  <si>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</si>
  <si>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</si>
  <si>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</si>
  <si>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</si>
  <si>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</si>
  <si>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</si>
  <si>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</si>
  <si>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</si>
  <si>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</si>
  <si>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</si>
  <si>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</si>
  <si>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</si>
  <si>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</si>
  <si>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</si>
  <si>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</si>
  <si>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</si>
  <si>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</si>
  <si>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</si>
  <si>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</si>
  <si>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</si>
  <si>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</si>
  <si>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</si>
  <si>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</si>
  <si>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</si>
  <si>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</si>
  <si>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</si>
  <si>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</si>
  <si>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</si>
  <si>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</si>
  <si>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</si>
  <si>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</si>
  <si>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</si>
  <si>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</si>
  <si>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</si>
  <si>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</si>
  <si>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</si>
  <si>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</si>
  <si>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</si>
  <si>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</si>
  <si>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</si>
  <si>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</si>
  <si>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</si>
  <si>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</si>
  <si>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</si>
  <si>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</si>
  <si>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</si>
  <si>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</si>
  <si>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</si>
  <si>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</si>
  <si>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</si>
  <si>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</si>
  <si>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</si>
  <si>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</si>
  <si>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</si>
  <si>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</si>
  <si>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</si>
  <si>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</si>
  <si>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</si>
  <si>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</si>
  <si>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</si>
  <si>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</si>
  <si>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</si>
  <si>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</si>
  <si>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</si>
  <si>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</si>
  <si>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</si>
  <si>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</si>
  <si>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</si>
  <si>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</si>
  <si>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</si>
  <si>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</si>
  <si>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</si>
  <si>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</si>
  <si>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</si>
  <si>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</si>
  <si>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</si>
  <si>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</si>
  <si>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</si>
  <si>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</si>
  <si>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</si>
  <si>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</si>
  <si>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</si>
  <si>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</si>
  <si>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</si>
  <si>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</si>
  <si>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</si>
  <si>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</si>
  <si>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</si>
  <si>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</si>
  <si>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</si>
  <si>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</si>
  <si>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</si>
  <si>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</si>
  <si>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</si>
  <si>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</si>
  <si>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</si>
  <si>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</si>
  <si>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</si>
  <si>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</si>
  <si>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</si>
  <si>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</si>
  <si>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</si>
  <si>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</si>
  <si>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</si>
  <si>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</si>
  <si>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</si>
  <si>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</si>
  <si>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</si>
  <si>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</si>
  <si>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</si>
  <si>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</si>
  <si>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</si>
  <si>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</si>
  <si>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</si>
  <si>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</si>
  <si>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</si>
  <si>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</si>
  <si>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</si>
  <si>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</si>
  <si>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</si>
  <si>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</si>
  <si>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</si>
  <si>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</si>
  <si>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</si>
  <si>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</si>
  <si>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</si>
  <si>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</si>
  <si>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</si>
  <si>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</si>
  <si>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</si>
  <si>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</si>
  <si>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</si>
  <si>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</si>
  <si>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</si>
  <si>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</si>
  <si>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</si>
  <si>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</si>
  <si>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</si>
  <si>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</si>
  <si>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</si>
  <si>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</si>
  <si>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</si>
  <si>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</si>
  <si>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</si>
  <si>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</si>
  <si>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</si>
  <si>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</si>
  <si>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</si>
  <si>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</si>
  <si>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</si>
  <si>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</si>
  <si>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</si>
  <si>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</si>
  <si>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</si>
  <si>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</si>
  <si>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</si>
  <si>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</si>
  <si>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</si>
  <si>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</si>
  <si>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</si>
  <si>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</si>
  <si>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</si>
  <si>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</si>
  <si>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</si>
  <si>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</si>
  <si>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</si>
  <si>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</si>
  <si>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</si>
  <si>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</si>
  <si>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</si>
  <si>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</si>
  <si>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</si>
  <si>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</si>
  <si>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</si>
  <si>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</si>
  <si>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</si>
  <si>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</si>
  <si>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</si>
  <si>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</si>
  <si>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</si>
  <si>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</si>
  <si>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</si>
  <si>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</si>
  <si>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</si>
  <si>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</si>
  <si>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</si>
  <si>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</si>
  <si>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</si>
  <si>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</si>
  <si>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</si>
  <si>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</si>
  <si>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</si>
  <si>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</si>
  <si>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</si>
  <si>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</si>
  <si>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</si>
  <si>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</si>
  <si>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</si>
  <si>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</si>
  <si>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</si>
  <si>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</si>
  <si>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</si>
  <si>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</si>
  <si>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</si>
  <si>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</si>
  <si>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</si>
  <si>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</si>
  <si>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</si>
  <si>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</si>
  <si>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</si>
  <si>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</si>
  <si>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</si>
  <si>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</si>
  <si>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</si>
  <si>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</si>
  <si>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</si>
  <si>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</si>
  <si>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</si>
  <si>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</si>
  <si>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</si>
  <si>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</si>
  <si>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</si>
  <si>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</si>
  <si>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</si>
  <si>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</si>
  <si>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</si>
  <si>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</si>
  <si>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</si>
  <si>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</si>
  <si>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</si>
  <si>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</si>
  <si>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</si>
  <si>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</si>
  <si>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</si>
  <si>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</si>
  <si>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</si>
  <si>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</si>
  <si>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</si>
  <si>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</si>
  <si>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</si>
  <si>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</si>
  <si>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</si>
  <si>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</si>
  <si>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</si>
  <si>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</si>
  <si>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</si>
  <si>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</si>
  <si>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</si>
  <si>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</si>
  <si>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</si>
  <si>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</si>
  <si>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</si>
  <si>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</si>
  <si>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</si>
  <si>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</si>
  <si>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</si>
  <si>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</si>
  <si>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</si>
  <si>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</si>
  <si>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</si>
  <si>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</si>
  <si>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</si>
  <si>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</si>
  <si>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</si>
  <si>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</si>
  <si>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</si>
  <si>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</si>
  <si>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</si>
  <si>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</si>
  <si>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</si>
  <si>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</si>
  <si>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</si>
  <si>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</si>
  <si>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</si>
  <si>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</si>
  <si>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</si>
  <si>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</si>
  <si>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</si>
  <si>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</si>
  <si>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</si>
  <si>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</si>
  <si>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</si>
  <si>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</si>
  <si>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</si>
  <si>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</si>
  <si>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</si>
  <si>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</si>
  <si>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</si>
  <si>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</si>
  <si>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</si>
  <si>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</si>
  <si>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</si>
  <si>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</si>
  <si>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</si>
  <si>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</si>
  <si>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</si>
  <si>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</si>
  <si>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</si>
  <si>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</si>
  <si>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</si>
  <si>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</si>
  <si>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</si>
  <si>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</si>
  <si>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</si>
  <si>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</si>
  <si>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</si>
  <si>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</si>
  <si>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</si>
  <si>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</si>
  <si>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</si>
  <si>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</si>
  <si>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</si>
  <si>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</si>
  <si>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</si>
  <si>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</si>
  <si>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</si>
  <si>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</si>
  <si>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</si>
  <si>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</si>
  <si>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</si>
  <si>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</si>
  <si>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</si>
  <si>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</si>
  <si>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</si>
  <si>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</si>
  <si>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</si>
  <si>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</si>
  <si>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</si>
  <si>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</si>
  <si>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</si>
  <si>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</si>
  <si>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</si>
  <si>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</si>
  <si>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</si>
  <si>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</si>
  <si>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</si>
  <si>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</si>
  <si>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</si>
  <si>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</si>
  <si>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</si>
  <si>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</si>
  <si>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</si>
  <si>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</si>
  <si>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</si>
  <si>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</si>
  <si>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</si>
  <si>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</si>
  <si>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</si>
  <si>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</si>
  <si>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</si>
  <si>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</si>
  <si>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</si>
  <si>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</si>
  <si>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</si>
  <si>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</si>
  <si>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</si>
  <si>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</si>
  <si>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</si>
  <si>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</si>
  <si>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</si>
  <si>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</si>
  <si>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</si>
  <si>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</si>
  <si>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</si>
  <si>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</si>
  <si>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</si>
  <si>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</si>
  <si>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</si>
  <si>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</si>
  <si>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</si>
  <si>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</si>
  <si>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</si>
  <si>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</si>
  <si>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</si>
  <si>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</si>
  <si>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</si>
  <si>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</si>
  <si>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</si>
  <si>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</si>
  <si>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</si>
  <si>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</si>
  <si>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</si>
  <si>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</si>
  <si>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</si>
  <si>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</si>
  <si>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</si>
  <si>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</si>
  <si>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</si>
  <si>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</si>
  <si>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</si>
  <si>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</si>
  <si>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</si>
  <si>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</si>
  <si>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</si>
  <si>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</si>
  <si>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</si>
  <si>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</si>
  <si>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</si>
  <si>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</si>
  <si>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</si>
  <si>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</si>
  <si>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</si>
  <si>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</si>
  <si>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</si>
  <si>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</si>
  <si>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</si>
  <si>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</si>
  <si>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</si>
  <si>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</si>
  <si>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</si>
  <si>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</si>
  <si>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</si>
  <si>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</si>
  <si>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</si>
  <si>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</si>
  <si>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</si>
  <si>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</si>
  <si>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</si>
  <si>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</si>
  <si>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</si>
  <si>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</si>
  <si>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</si>
  <si>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</si>
  <si>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</si>
  <si>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</si>
  <si>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</si>
  <si>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</si>
  <si>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</si>
  <si>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</si>
  <si>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</si>
  <si>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</si>
  <si>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</si>
  <si>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</si>
  <si>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</si>
  <si>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</si>
  <si>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</si>
  <si>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</si>
  <si>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</si>
  <si>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</si>
  <si>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</si>
  <si>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</si>
  <si>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</si>
  <si>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</si>
  <si>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</si>
  <si>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</si>
  <si>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</si>
  <si>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</si>
  <si>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</si>
  <si>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</si>
  <si>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</si>
  <si>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</si>
  <si>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</si>
  <si>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</si>
  <si>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</si>
  <si>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</si>
  <si>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</si>
  <si>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</si>
  <si>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</si>
  <si>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</si>
  <si>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</si>
  <si>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</si>
  <si>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</si>
  <si>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</si>
  <si>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</si>
  <si>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</si>
  <si>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</si>
  <si>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</si>
  <si>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</si>
  <si>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</si>
  <si>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</si>
  <si>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</si>
  <si>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</si>
  <si>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</si>
  <si>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</si>
  <si>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</si>
  <si>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</si>
  <si>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</si>
  <si>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</si>
  <si>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</si>
  <si>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</si>
  <si>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</si>
  <si>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</si>
  <si>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</si>
  <si>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</si>
  <si>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</si>
  <si>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</si>
  <si>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</si>
  <si>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</si>
  <si>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</si>
  <si>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</si>
  <si>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</si>
  <si>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</si>
  <si>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</si>
  <si>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</si>
  <si>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</si>
  <si>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</si>
  <si>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</si>
  <si>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</si>
  <si>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</si>
  <si>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</si>
  <si>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</si>
  <si>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</si>
  <si>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</si>
  <si>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</si>
  <si>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</si>
  <si>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</si>
  <si>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</si>
  <si>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</si>
  <si>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</si>
  <si>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</si>
  <si>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</si>
  <si>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</si>
  <si>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</si>
  <si>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</si>
  <si>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</si>
  <si>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</si>
  <si>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</si>
  <si>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</si>
  <si>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</si>
  <si>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</si>
  <si>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</si>
  <si>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</si>
  <si>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</si>
  <si>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</si>
  <si>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</si>
  <si>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</si>
  <si>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</si>
  <si>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</si>
  <si>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</si>
  <si>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</si>
  <si>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</si>
  <si>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</si>
  <si>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</si>
  <si>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</si>
  <si>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</si>
  <si>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</si>
  <si>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</si>
  <si>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</si>
  <si>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</si>
  <si>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</si>
  <si>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</si>
  <si>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</si>
  <si>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</si>
  <si>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</si>
  <si>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</si>
  <si>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</si>
  <si>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</si>
  <si>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</si>
  <si>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</si>
  <si>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</si>
  <si>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</si>
  <si>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</si>
  <si>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</si>
  <si>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</si>
  <si>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</si>
  <si>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</si>
  <si>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</si>
  <si>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</si>
  <si>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</si>
  <si>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</si>
  <si>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</si>
  <si>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</si>
  <si>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</si>
  <si>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</si>
  <si>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</si>
  <si>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</si>
  <si>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</si>
  <si>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</si>
  <si>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</si>
  <si>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</si>
  <si>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</si>
  <si>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</si>
  <si>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</si>
  <si>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</si>
  <si>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</si>
  <si>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</si>
  <si>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</si>
  <si>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</si>
  <si>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</si>
  <si>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</si>
  <si>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</si>
  <si>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</si>
  <si>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</si>
  <si>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</si>
  <si>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</si>
  <si>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</si>
  <si>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</si>
  <si>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</si>
  <si>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</si>
  <si>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</si>
  <si>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</si>
  <si>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</si>
  <si>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</si>
  <si>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</si>
  <si>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</si>
  <si>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</si>
  <si>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</si>
  <si>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</si>
  <si>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</si>
  <si>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</si>
  <si>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</si>
  <si>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</si>
  <si>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</si>
  <si>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</si>
  <si>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</si>
  <si>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</si>
  <si>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</si>
  <si>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</si>
  <si>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</si>
  <si>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</si>
  <si>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</si>
  <si>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</si>
  <si>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</si>
  <si>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</si>
  <si>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</si>
  <si>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</si>
  <si>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</si>
  <si>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</si>
  <si>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</si>
  <si>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</si>
  <si>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</si>
  <si>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</si>
  <si>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</si>
  <si>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</si>
  <si>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</si>
  <si>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</si>
  <si>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</si>
  <si>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</si>
  <si>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</si>
  <si>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</si>
  <si>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</si>
  <si>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</si>
  <si>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</si>
  <si>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</si>
  <si>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</si>
  <si>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</si>
  <si>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</si>
  <si>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</si>
  <si>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</si>
  <si>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</si>
  <si>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</si>
  <si>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</si>
  <si>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</si>
  <si>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</si>
  <si>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</si>
  <si>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</si>
  <si>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</si>
  <si>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</si>
  <si>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</si>
  <si>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</si>
  <si>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</si>
  <si>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</si>
  <si>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</si>
  <si>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</si>
  <si>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</si>
  <si>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</si>
  <si>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</si>
  <si>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</si>
  <si>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</si>
  <si>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</si>
  <si>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</si>
  <si>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</si>
  <si>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</si>
  <si>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</si>
  <si>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</si>
  <si>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</si>
  <si>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</si>
  <si>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</si>
  <si>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</si>
  <si>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</si>
  <si>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</si>
  <si>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</si>
  <si>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</si>
  <si>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</si>
  <si>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</si>
  <si>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</si>
  <si>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</si>
  <si>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</si>
  <si>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</si>
  <si>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</si>
  <si>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</si>
  <si>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</si>
  <si>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</si>
  <si>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</si>
  <si>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</si>
  <si>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</si>
  <si>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</si>
  <si>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</si>
  <si>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</si>
  <si>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</si>
  <si>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</si>
  <si>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</si>
  <si>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</si>
  <si>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</si>
  <si>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</si>
  <si>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</si>
  <si>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</si>
  <si>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</si>
  <si>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</si>
  <si>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</si>
  <si>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</si>
  <si>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</si>
  <si>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</si>
  <si>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</si>
  <si>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</si>
  <si>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</si>
  <si>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</si>
  <si>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</si>
  <si>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</si>
  <si>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</si>
  <si>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</si>
  <si>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</si>
  <si>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</si>
  <si>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</si>
  <si>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</si>
  <si>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</si>
  <si>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</si>
  <si>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</si>
  <si>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</si>
  <si>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</si>
  <si>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</si>
  <si>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</si>
  <si>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</si>
  <si>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</si>
  <si>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</si>
  <si>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</si>
  <si>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</si>
  <si>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</si>
  <si>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</si>
  <si>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</si>
  <si>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</si>
  <si>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</si>
  <si>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</si>
  <si>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</si>
  <si>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</si>
  <si>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</si>
  <si>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</si>
  <si>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</si>
  <si>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</si>
  <si>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</si>
  <si>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</si>
  <si>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</si>
  <si>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</si>
  <si>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</si>
  <si>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</si>
  <si>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</si>
  <si>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</si>
  <si>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</si>
  <si>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</si>
  <si>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</si>
  <si>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</si>
  <si>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</si>
  <si>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</si>
  <si>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</si>
  <si>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</si>
  <si>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</si>
  <si>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</si>
  <si>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</si>
  <si>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</si>
  <si>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</si>
  <si>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</si>
  <si>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</si>
  <si>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</si>
  <si>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</si>
  <si>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</si>
  <si>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</si>
  <si>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</si>
  <si>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</si>
  <si>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</si>
  <si>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</si>
  <si>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</si>
  <si>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</si>
  <si>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</si>
  <si>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</si>
  <si>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</si>
  <si>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</si>
  <si>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</si>
  <si>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</si>
  <si>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</si>
  <si>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</si>
  <si>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</si>
  <si>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</si>
  <si>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</si>
  <si>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</si>
  <si>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</si>
  <si>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</si>
  <si>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</si>
  <si>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</si>
  <si>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</si>
  <si>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</si>
  <si>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</si>
  <si>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</si>
  <si>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</si>
  <si>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</si>
  <si>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</si>
  <si>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</si>
  <si>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</si>
  <si>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</si>
  <si>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</si>
  <si>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</si>
  <si>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</si>
  <si>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</si>
  <si>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</si>
  <si>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</si>
  <si>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</si>
  <si>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</si>
  <si>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</si>
  <si>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</si>
  <si>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</si>
  <si>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</si>
  <si>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</si>
  <si>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</si>
  <si>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</si>
  <si>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</si>
  <si>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</si>
  <si>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</si>
  <si>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</si>
  <si>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</si>
  <si>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</si>
  <si>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</si>
  <si>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</si>
  <si>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</si>
  <si>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</si>
  <si>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</si>
  <si>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</si>
  <si>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</si>
  <si>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</si>
  <si>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</si>
  <si>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</si>
  <si>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</si>
  <si>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</si>
  <si>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</si>
  <si>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</si>
  <si>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</si>
  <si>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</si>
  <si>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</si>
  <si>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</si>
  <si>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</si>
  <si>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</si>
  <si>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</si>
  <si>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</si>
  <si>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</si>
  <si>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</si>
  <si>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</si>
  <si>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</si>
  <si>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</si>
  <si>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</si>
  <si>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</si>
  <si>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</si>
  <si>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</si>
  <si>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</si>
  <si>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</si>
  <si>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</si>
  <si>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</si>
  <si>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</si>
  <si>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</si>
  <si>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</si>
  <si>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</si>
  <si>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</si>
  <si>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</si>
  <si>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</si>
  <si>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</si>
  <si>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</si>
  <si>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</si>
  <si>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</si>
  <si>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</si>
  <si>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</si>
  <si>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</si>
  <si>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</si>
  <si>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</si>
  <si>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</si>
  <si>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</si>
  <si>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</si>
  <si>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</si>
  <si>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</si>
  <si>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</si>
  <si>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</si>
  <si>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</si>
  <si>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</si>
  <si>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</si>
  <si>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</si>
  <si>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</si>
  <si>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</si>
  <si>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</si>
  <si>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</si>
  <si>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</si>
  <si>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</si>
  <si>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</si>
  <si>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</si>
  <si>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</si>
  <si>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</si>
  <si>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</si>
  <si>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</si>
  <si>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</si>
  <si>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</si>
  <si>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</si>
  <si>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</si>
  <si>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</si>
  <si>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</si>
  <si>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</si>
  <si>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</si>
  <si>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</si>
  <si>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</si>
  <si>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</si>
  <si>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</si>
  <si>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</si>
  <si>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</si>
  <si>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</si>
  <si>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</si>
  <si>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</si>
  <si>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</si>
  <si>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</si>
  <si>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</si>
  <si>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</si>
  <si>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</si>
  <si>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</si>
  <si>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</si>
  <si>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</si>
  <si>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</si>
  <si>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</si>
  <si>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</si>
  <si>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</si>
  <si>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</si>
  <si>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</si>
  <si>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</si>
  <si>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</si>
  <si>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</si>
  <si>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</si>
  <si>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</si>
  <si>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</si>
  <si>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</si>
  <si>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</si>
  <si>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</si>
  <si>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</si>
  <si>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</si>
  <si>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</si>
  <si>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</si>
  <si>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</si>
  <si>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</si>
  <si>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</si>
  <si>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</si>
  <si>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</si>
  <si>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</si>
  <si>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</si>
  <si>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</si>
  <si>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</si>
  <si>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</si>
  <si>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</si>
  <si>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</si>
  <si>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</si>
  <si>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</si>
  <si>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</si>
  <si>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</si>
  <si>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</si>
  <si>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</si>
  <si>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</si>
  <si>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</si>
  <si>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</si>
  <si>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</si>
  <si>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</si>
  <si>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</si>
  <si>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</si>
  <si>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</si>
  <si>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</si>
  <si>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</si>
  <si>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</si>
  <si>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</si>
  <si>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</si>
  <si>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</si>
  <si>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</si>
  <si>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</si>
  <si>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</si>
  <si>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</si>
  <si>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</si>
  <si>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</si>
  <si>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</si>
  <si>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</si>
  <si>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</si>
  <si>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</si>
  <si>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</si>
  <si>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</si>
  <si>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</si>
  <si>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</si>
  <si>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</si>
  <si>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</si>
  <si>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</si>
  <si>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</si>
  <si>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</si>
  <si>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</si>
  <si>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</si>
  <si>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</si>
  <si>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</si>
  <si>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</si>
  <si>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</si>
  <si>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</si>
  <si>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</si>
  <si>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</si>
  <si>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</si>
  <si>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</si>
  <si>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</si>
  <si>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</si>
  <si>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</si>
  <si>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</si>
  <si>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</si>
  <si>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</si>
  <si>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</si>
  <si>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</si>
  <si>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</si>
  <si>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</si>
  <si>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</si>
  <si>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</si>
  <si>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</si>
  <si>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</si>
  <si>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</si>
  <si>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</si>
  <si>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</si>
  <si>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</si>
  <si>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</si>
  <si>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</si>
  <si>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</si>
  <si>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</si>
  <si>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</si>
  <si>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</si>
  <si>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</si>
  <si>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</si>
  <si>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</si>
  <si>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</si>
  <si>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</si>
  <si>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</si>
  <si>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</si>
  <si>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</si>
  <si>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</si>
  <si>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</si>
  <si>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</si>
  <si>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</si>
  <si>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</si>
  <si>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</si>
  <si>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</si>
  <si>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</si>
  <si>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</si>
  <si>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</si>
  <si>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</si>
  <si>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</si>
  <si>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</si>
  <si>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</si>
  <si>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</si>
  <si>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</si>
  <si>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</si>
  <si>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</si>
  <si>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</si>
  <si>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</si>
  <si>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</si>
  <si>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</si>
  <si>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</si>
  <si>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</si>
  <si>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</si>
  <si>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</si>
  <si>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</si>
  <si>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</si>
  <si>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</si>
  <si>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</si>
  <si>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</si>
  <si>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</si>
  <si>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</si>
  <si>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</si>
  <si>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</si>
  <si>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</si>
  <si>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</si>
  <si>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</si>
  <si>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</si>
  <si>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</si>
  <si>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</si>
  <si>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</si>
  <si>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</si>
  <si>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</si>
  <si>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</si>
  <si>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</si>
  <si>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</si>
  <si>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</si>
  <si>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</si>
  <si>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</si>
  <si>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</si>
  <si>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</si>
  <si>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</si>
  <si>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</si>
  <si>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</si>
  <si>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</si>
  <si>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</si>
  <si>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</si>
  <si>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</si>
  <si>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</si>
  <si>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</si>
  <si>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</si>
  <si>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</si>
  <si>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</si>
  <si>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</si>
  <si>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</si>
  <si>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</si>
  <si>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</si>
  <si>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</si>
  <si>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</si>
  <si>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</si>
  <si>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</si>
  <si>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</si>
  <si>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</si>
  <si>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</si>
  <si>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</si>
  <si>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</si>
  <si>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</si>
  <si>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</si>
  <si>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</si>
  <si>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</si>
  <si>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</si>
  <si>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</si>
  <si>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</si>
  <si>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</si>
  <si>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</si>
  <si>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</si>
  <si>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</si>
  <si>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</si>
  <si>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</si>
  <si>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</si>
  <si>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</si>
  <si>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</si>
  <si>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</si>
  <si>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</si>
  <si>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</si>
  <si>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</si>
  <si>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</si>
  <si>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</si>
  <si>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</si>
  <si>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</si>
  <si>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</si>
  <si>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</si>
  <si>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</si>
  <si>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</si>
  <si>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</si>
  <si>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</si>
  <si>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</si>
  <si>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</si>
  <si>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</si>
  <si>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</si>
  <si>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</si>
  <si>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</si>
  <si>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</si>
  <si>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</si>
  <si>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</si>
  <si>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</si>
  <si>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</si>
  <si>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</si>
  <si>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</si>
  <si>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</si>
  <si>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</si>
  <si>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</si>
  <si>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</si>
  <si>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</si>
  <si>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</si>
  <si>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</si>
  <si>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</si>
  <si>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</si>
  <si>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</si>
  <si>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</si>
  <si>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</si>
  <si>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</si>
  <si>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</si>
  <si>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</si>
  <si>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</si>
  <si>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</si>
  <si>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</si>
  <si>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</si>
  <si>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</si>
  <si>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</si>
  <si>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</si>
  <si>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</si>
  <si>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</si>
  <si>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</si>
  <si>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</si>
  <si>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</si>
  <si>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</si>
  <si>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</si>
  <si>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</si>
  <si>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</si>
  <si>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</si>
  <si>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</si>
  <si>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</si>
  <si>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</si>
  <si>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</si>
  <si>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</si>
  <si>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</si>
  <si>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</si>
  <si>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</si>
  <si>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</si>
  <si>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</si>
  <si>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</si>
  <si>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</si>
  <si>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</si>
  <si>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</si>
  <si>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</si>
  <si>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</si>
  <si>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</si>
  <si>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</si>
  <si>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</si>
  <si>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</si>
  <si>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</si>
  <si>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</si>
  <si>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</si>
  <si>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</si>
  <si>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</si>
  <si>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</si>
  <si>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</si>
  <si>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</si>
  <si>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</si>
  <si>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</si>
  <si>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</si>
  <si>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</si>
  <si>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</si>
  <si>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</si>
  <si>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</si>
  <si>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</si>
  <si>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</si>
  <si>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</si>
  <si>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</si>
  <si>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</si>
  <si>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</si>
  <si>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</si>
  <si>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</si>
  <si>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</si>
  <si>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</si>
  <si>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</si>
  <si>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</si>
  <si>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</si>
  <si>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</si>
  <si>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</si>
  <si>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</si>
  <si>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</si>
  <si>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</si>
  <si>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</si>
  <si>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</si>
  <si>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</si>
  <si>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</si>
  <si>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</si>
  <si>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</si>
  <si>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</si>
  <si>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</si>
  <si>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</si>
  <si>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</si>
  <si>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</si>
  <si>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</si>
  <si>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</si>
  <si>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</si>
  <si>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</si>
  <si>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</si>
  <si>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</si>
  <si>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</si>
  <si>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</si>
  <si>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</si>
  <si>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</si>
  <si>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</si>
  <si>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</si>
  <si>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</si>
  <si>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</si>
  <si>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</si>
  <si>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</si>
  <si>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</si>
  <si>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</si>
  <si>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</si>
  <si>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</si>
  <si>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</si>
  <si>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</si>
  <si>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</si>
  <si>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</si>
  <si>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</si>
  <si>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</si>
  <si>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</si>
  <si>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</si>
  <si>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</si>
  <si>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</si>
  <si>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</si>
  <si>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</si>
  <si>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</si>
  <si>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</si>
  <si>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</si>
  <si>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</si>
  <si>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</si>
  <si>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</si>
  <si>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</si>
  <si>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</si>
  <si>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</si>
  <si>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</si>
  <si>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</si>
  <si>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</si>
  <si>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</si>
  <si>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</si>
  <si>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</si>
  <si>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</si>
  <si>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</si>
  <si>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</si>
  <si>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</si>
  <si>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</si>
  <si>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</si>
  <si>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</si>
  <si>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</si>
  <si>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</si>
  <si>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</si>
  <si>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</si>
  <si>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</si>
  <si>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</si>
  <si>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</si>
  <si>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</si>
  <si>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</si>
  <si>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</si>
  <si>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</si>
  <si>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</si>
  <si>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</si>
  <si>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</si>
  <si>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</si>
  <si>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</si>
  <si>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</si>
  <si>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</si>
  <si>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</si>
  <si>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</si>
  <si>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</si>
  <si>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</si>
  <si>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</si>
  <si>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</si>
  <si>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</si>
  <si>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</si>
  <si>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</si>
  <si>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</si>
  <si>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</si>
  <si>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</si>
  <si>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</si>
  <si>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</si>
  <si>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</si>
  <si>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</si>
  <si>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</si>
  <si>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</si>
  <si>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</si>
  <si>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</si>
  <si>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</si>
  <si>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</si>
  <si>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</si>
  <si>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</si>
  <si>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</si>
  <si>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</si>
  <si>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</si>
  <si>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</si>
  <si>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</si>
  <si>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</si>
  <si>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</si>
  <si>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</si>
  <si>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</si>
  <si>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</si>
  <si>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</si>
  <si>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</si>
  <si>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</si>
  <si>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</si>
  <si>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</si>
  <si>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</si>
  <si>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</si>
  <si>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</si>
  <si>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</si>
  <si>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</si>
  <si>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</si>
  <si>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</si>
  <si>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</si>
  <si>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</si>
  <si>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</si>
  <si>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</si>
  <si>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</si>
  <si>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</si>
  <si>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</si>
  <si>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</si>
  <si>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</si>
  <si>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</si>
  <si>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</si>
  <si>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</si>
  <si>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</si>
  <si>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</si>
  <si>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</si>
  <si>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</si>
  <si>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</si>
  <si>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</si>
  <si>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</si>
  <si>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</si>
  <si>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</si>
  <si>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</si>
  <si>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</si>
  <si>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</si>
  <si>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</si>
  <si>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</si>
  <si>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</si>
  <si>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</si>
  <si>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</si>
  <si>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</si>
  <si>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</si>
  <si>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</si>
  <si>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</si>
  <si>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</si>
  <si>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</si>
  <si>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</si>
  <si>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</si>
  <si>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</si>
  <si>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</si>
  <si>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</si>
  <si>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</si>
  <si>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</si>
  <si>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</si>
  <si>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</si>
  <si>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</si>
  <si>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</si>
  <si>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</si>
  <si>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</si>
  <si>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</si>
  <si>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</si>
  <si>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</si>
  <si>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</si>
  <si>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</si>
  <si>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</si>
  <si>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</si>
  <si>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</si>
  <si>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</si>
  <si>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</si>
  <si>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</si>
  <si>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</si>
  <si>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</si>
  <si>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</si>
  <si>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</si>
  <si>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</si>
  <si>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</si>
  <si>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</si>
  <si>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</si>
  <si>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</si>
  <si>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</si>
  <si>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</si>
  <si>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</si>
  <si>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</si>
  <si>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</si>
  <si>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</si>
  <si>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</si>
  <si>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</si>
  <si>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</si>
  <si>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</si>
  <si>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</si>
  <si>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</si>
  <si>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</si>
  <si>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</si>
  <si>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</si>
  <si>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</si>
  <si>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</si>
  <si>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</si>
  <si>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</si>
  <si>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</si>
  <si>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</si>
  <si>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</si>
  <si>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</si>
  <si>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</si>
  <si>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</si>
  <si>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</si>
  <si>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</si>
  <si>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</si>
  <si>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</si>
  <si>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</si>
  <si>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</si>
  <si>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</si>
  <si>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</si>
  <si>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</si>
  <si>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</si>
  <si>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</si>
  <si>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</si>
  <si>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</si>
  <si>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</si>
  <si>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</si>
  <si>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</si>
  <si>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</si>
  <si>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</si>
  <si>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</si>
  <si>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</si>
  <si>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</si>
  <si>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</si>
  <si>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</si>
  <si>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</si>
  <si>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</si>
  <si>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</si>
  <si>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</si>
  <si>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</si>
  <si>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</si>
  <si>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</si>
  <si>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</si>
  <si>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</si>
  <si>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</si>
  <si>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</si>
  <si>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</si>
  <si>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</si>
  <si>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</si>
  <si>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</si>
  <si>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</si>
  <si>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</si>
  <si>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</si>
  <si>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</si>
  <si>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</si>
  <si>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</si>
  <si>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</si>
  <si>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</si>
  <si>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</si>
  <si>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</si>
  <si>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</si>
  <si>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</si>
  <si>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</si>
  <si>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</si>
  <si>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</si>
  <si>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</si>
  <si>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</si>
  <si>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</si>
  <si>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</si>
  <si>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</si>
  <si>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</si>
  <si>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</si>
  <si>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</si>
  <si>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</si>
  <si>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</si>
  <si>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</si>
  <si>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</si>
  <si>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</si>
  <si>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</si>
  <si>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</si>
  <si>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</si>
  <si>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</si>
  <si>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</si>
  <si>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</si>
  <si>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</si>
  <si>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</si>
  <si>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</si>
  <si>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</si>
  <si>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</si>
  <si>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</si>
  <si>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</si>
  <si>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</si>
  <si>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</si>
  <si>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</si>
  <si>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</si>
  <si>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</si>
  <si>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</si>
  <si>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</si>
  <si>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</si>
  <si>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</si>
  <si>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</si>
  <si>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</si>
  <si>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</si>
  <si>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</si>
  <si>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</si>
  <si>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</si>
  <si>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</si>
  <si>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</si>
  <si>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</si>
  <si>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</si>
  <si>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</si>
  <si>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</si>
  <si>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</si>
  <si>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</si>
  <si>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</si>
  <si>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</si>
  <si>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</si>
  <si>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</si>
  <si>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</si>
  <si>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</si>
  <si>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</si>
  <si>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</si>
  <si>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</si>
  <si>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</si>
  <si>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</si>
  <si>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</si>
  <si>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</si>
  <si>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</si>
  <si>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</si>
  <si>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</si>
  <si>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</si>
  <si>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</si>
  <si>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</si>
  <si>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</si>
  <si>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</si>
  <si>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</si>
  <si>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</si>
  <si>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</si>
  <si>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</si>
  <si>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</si>
  <si>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</si>
  <si>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</si>
  <si>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</si>
  <si>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</si>
  <si>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</si>
  <si>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</si>
  <si>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</si>
  <si>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</si>
  <si>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</si>
  <si>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</si>
  <si>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</si>
  <si>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</si>
  <si>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</si>
  <si>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</si>
  <si>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</si>
  <si>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</si>
  <si>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</si>
  <si>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</si>
  <si>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</si>
  <si>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</si>
  <si>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</si>
  <si>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</si>
  <si>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</si>
  <si>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</si>
  <si>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</si>
  <si>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</si>
  <si>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</si>
  <si>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</si>
  <si>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</si>
  <si>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</si>
  <si>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</si>
  <si>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</si>
  <si>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</si>
  <si>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</si>
  <si>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</si>
  <si>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</si>
  <si>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</si>
  <si>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</si>
  <si>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</si>
  <si>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</si>
  <si>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</si>
  <si>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</si>
  <si>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</si>
  <si>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</si>
  <si>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</si>
  <si>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</si>
  <si>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</si>
  <si>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</si>
  <si>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</si>
  <si>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</si>
  <si>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</si>
  <si>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</si>
  <si>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</si>
  <si>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</si>
  <si>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</si>
  <si>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</si>
  <si>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</si>
  <si>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</si>
  <si>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</si>
  <si>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</si>
  <si>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</si>
  <si>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</si>
  <si>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</si>
  <si>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</si>
  <si>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</si>
  <si>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</si>
  <si>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</si>
  <si>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</si>
  <si>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</si>
  <si>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</si>
  <si>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</si>
  <si>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</si>
  <si>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</si>
  <si>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</si>
  <si>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</si>
  <si>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</si>
  <si>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</si>
  <si>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</si>
  <si>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</si>
  <si>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</si>
  <si>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</si>
  <si>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</si>
  <si>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</si>
  <si>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</si>
  <si>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</si>
  <si>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</si>
  <si>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</si>
  <si>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</si>
  <si>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</si>
  <si>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</si>
  <si>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</si>
  <si>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</si>
  <si>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</si>
  <si>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</si>
  <si>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</si>
  <si>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</si>
  <si>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</si>
  <si>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</si>
  <si>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</si>
  <si>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</si>
  <si>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</si>
  <si>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</si>
  <si>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</si>
  <si>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</si>
  <si>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</si>
  <si>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</si>
  <si>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</si>
  <si>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</si>
  <si>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</si>
  <si>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</si>
  <si>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</si>
  <si>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</si>
  <si>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</si>
  <si>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</si>
  <si>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</si>
  <si>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</si>
  <si>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</si>
  <si>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</si>
  <si>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</si>
  <si>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</si>
  <si>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</si>
  <si>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</si>
  <si>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</si>
  <si>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</si>
  <si>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</si>
  <si>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</si>
  <si>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</si>
  <si>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</si>
  <si>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</si>
  <si>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</si>
  <si>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</si>
  <si>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</si>
  <si>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</si>
  <si>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</si>
  <si>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</si>
  <si>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</si>
  <si>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</si>
  <si>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</si>
  <si>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</si>
  <si>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</si>
  <si>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</si>
  <si>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</si>
  <si>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</si>
  <si>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</si>
  <si>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</si>
  <si>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</si>
  <si>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</si>
  <si>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</si>
  <si>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</si>
  <si>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</si>
  <si>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</si>
  <si>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</si>
  <si>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</si>
  <si>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</si>
  <si>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</si>
  <si>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</si>
  <si>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</si>
  <si>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</si>
  <si>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</si>
  <si>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</si>
  <si>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</si>
  <si>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</si>
  <si>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</si>
  <si>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</si>
  <si>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</si>
  <si>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</si>
  <si>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</si>
  <si>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</si>
  <si>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</si>
  <si>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</si>
  <si>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</si>
  <si>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</si>
  <si>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</si>
  <si>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</si>
  <si>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</si>
  <si>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</si>
  <si>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</si>
  <si>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</si>
  <si>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</si>
  <si>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</si>
  <si>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</si>
  <si>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</si>
  <si>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</si>
  <si>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</si>
  <si>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</si>
  <si>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</si>
  <si>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</si>
  <si>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</si>
  <si>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</si>
  <si>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</si>
  <si>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</si>
  <si>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</si>
  <si>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</si>
  <si>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</si>
  <si>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</si>
  <si>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</si>
  <si>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</si>
  <si>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</si>
  <si>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</si>
  <si>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</si>
  <si>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</si>
  <si>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</si>
  <si>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</si>
  <si>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</si>
  <si>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</si>
  <si>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</si>
  <si>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</si>
  <si>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</si>
  <si>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</si>
  <si>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</si>
  <si>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</si>
  <si>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</si>
  <si>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</si>
  <si>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</si>
  <si>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</si>
  <si>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</si>
  <si>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</si>
  <si>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</si>
  <si>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</si>
  <si>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</si>
  <si>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</si>
  <si>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</si>
  <si>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</si>
  <si>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</si>
  <si>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</si>
  <si>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</si>
  <si>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</si>
  <si>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</si>
  <si>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</si>
  <si>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</si>
  <si>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</si>
  <si>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</si>
  <si>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</si>
  <si>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</si>
  <si>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</si>
  <si>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</si>
  <si>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</si>
  <si>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</si>
  <si>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</si>
  <si>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</si>
  <si>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</si>
  <si>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</si>
  <si>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</si>
  <si>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</si>
  <si>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</si>
  <si>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</si>
  <si>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</si>
  <si>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</si>
  <si>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</si>
  <si>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</si>
  <si>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</si>
  <si>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</si>
  <si>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</si>
  <si>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</si>
  <si>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</si>
  <si>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</si>
  <si>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</si>
  <si>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</si>
  <si>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</si>
  <si>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</si>
  <si>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</si>
  <si>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</si>
  <si>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</si>
  <si>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</si>
  <si>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</si>
  <si>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</si>
  <si>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</si>
  <si>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</si>
  <si>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</si>
  <si>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</si>
  <si>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</si>
  <si>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</si>
  <si>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</si>
  <si>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</si>
  <si>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</si>
  <si>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</si>
  <si>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</si>
  <si>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</si>
  <si>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</si>
  <si>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</si>
  <si>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</si>
  <si>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</si>
  <si>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</si>
  <si>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</si>
  <si>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</si>
  <si>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</si>
  <si>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</si>
  <si>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</si>
  <si>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</si>
  <si>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</si>
  <si>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</si>
  <si>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</si>
  <si>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</si>
  <si>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</si>
  <si>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</si>
  <si>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</si>
  <si>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</si>
  <si>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</si>
  <si>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</si>
  <si>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</si>
  <si>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</si>
  <si>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</si>
  <si>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</si>
  <si>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</si>
  <si>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</si>
  <si>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</si>
  <si>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</si>
  <si>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</si>
  <si>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</si>
  <si>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</si>
  <si>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</si>
  <si>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</si>
  <si>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</si>
  <si>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</si>
  <si>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</si>
  <si>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</si>
  <si>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</si>
  <si>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</si>
  <si>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</si>
  <si>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</si>
  <si>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</si>
  <si>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</si>
  <si>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</si>
  <si>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</si>
  <si>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</si>
  <si>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</si>
  <si>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</si>
  <si>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</si>
  <si>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</si>
  <si>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</si>
  <si>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</si>
  <si>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</si>
  <si>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</si>
  <si>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</si>
  <si>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</si>
  <si>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</si>
  <si>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</si>
  <si>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</si>
  <si>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</si>
  <si>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</si>
  <si>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</si>
  <si>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</si>
  <si>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</si>
  <si>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</si>
  <si>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</si>
  <si>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</si>
  <si>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</si>
  <si>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</si>
  <si>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</si>
  <si>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</si>
  <si>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</si>
  <si>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</si>
  <si>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</si>
  <si>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</si>
  <si>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</si>
  <si>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</si>
  <si>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</si>
  <si>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</si>
  <si>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</si>
  <si>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</si>
  <si>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</si>
  <si>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</si>
  <si>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</si>
  <si>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</si>
  <si>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</si>
  <si>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</si>
  <si>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</si>
  <si>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</si>
  <si>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</si>
  <si>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</si>
  <si>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</si>
  <si>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</si>
  <si>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</si>
  <si>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</si>
  <si>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</si>
  <si>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</si>
  <si>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</si>
  <si>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</si>
  <si>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</si>
  <si>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</si>
  <si>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</si>
  <si>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</si>
  <si>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</si>
  <si>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</si>
  <si>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</si>
  <si>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</si>
  <si>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</si>
  <si>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</si>
  <si>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</si>
  <si>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</si>
  <si>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</si>
  <si>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</si>
  <si>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</si>
  <si>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</si>
  <si>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</si>
  <si>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</si>
  <si>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</si>
  <si>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</si>
  <si>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</si>
  <si>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</si>
  <si>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</si>
  <si>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</si>
  <si>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</si>
  <si>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</si>
  <si>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</si>
  <si>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</si>
  <si>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</si>
  <si>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</si>
  <si>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</si>
  <si>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</si>
  <si>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</si>
  <si>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</si>
  <si>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</si>
  <si>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</si>
  <si>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</si>
  <si>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</si>
  <si>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</si>
  <si>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</si>
  <si>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</si>
  <si>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</si>
  <si>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</si>
  <si>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</si>
  <si>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</si>
  <si>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</si>
  <si>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</si>
  <si>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</si>
  <si>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</si>
  <si>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</si>
  <si>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</si>
  <si>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</si>
  <si>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</si>
  <si>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</si>
  <si>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</si>
  <si>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</si>
  <si>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</si>
  <si>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</si>
  <si>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</si>
  <si>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</si>
  <si>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</si>
  <si>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</si>
  <si>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</si>
  <si>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</si>
  <si>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</si>
  <si>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</si>
  <si>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</si>
  <si>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</si>
  <si>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</si>
  <si>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</si>
  <si>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</si>
  <si>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</si>
  <si>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</si>
  <si>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</si>
  <si>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</si>
  <si>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</si>
  <si>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</si>
  <si>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</si>
  <si>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</si>
  <si>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</si>
  <si>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</si>
  <si>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</si>
  <si>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</si>
  <si>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</si>
  <si>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</si>
  <si>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</si>
  <si>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</si>
  <si>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</si>
  <si>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</si>
  <si>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</si>
  <si>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</si>
  <si>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</si>
  <si>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</si>
  <si>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</si>
  <si>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</si>
  <si>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</si>
  <si>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</si>
  <si>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</si>
  <si>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</si>
  <si>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</si>
  <si>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</si>
  <si>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</si>
  <si>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</si>
  <si>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</si>
  <si>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</si>
  <si>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</si>
  <si>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</si>
  <si>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</si>
  <si>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</si>
  <si>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</si>
  <si>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</si>
  <si>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</si>
  <si>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</si>
  <si>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</si>
  <si>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</si>
  <si>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</si>
  <si>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</si>
  <si>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</si>
  <si>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</si>
  <si>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</si>
  <si>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</si>
  <si>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</si>
  <si>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</si>
  <si>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</si>
  <si>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</si>
  <si>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</si>
  <si>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</si>
  <si>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</si>
  <si>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</si>
  <si>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</si>
  <si>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</si>
  <si>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</si>
  <si>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</si>
  <si>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</si>
  <si>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</si>
  <si>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</si>
  <si>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</si>
  <si>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</si>
  <si>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</si>
  <si>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</si>
  <si>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</si>
  <si>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</si>
  <si>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</si>
  <si>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</si>
  <si>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</si>
  <si>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</si>
  <si>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</si>
  <si>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</si>
  <si>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</si>
  <si>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</si>
  <si>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</si>
  <si>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</si>
  <si>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</si>
  <si>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</si>
  <si>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</si>
  <si>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</si>
  <si>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</si>
  <si>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</si>
  <si>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</si>
  <si>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</si>
  <si>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</si>
  <si>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</si>
  <si>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</si>
  <si>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</si>
  <si>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</si>
  <si>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</si>
  <si>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</si>
  <si>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</si>
  <si>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</si>
  <si>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</si>
  <si>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</si>
  <si>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</si>
  <si>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</si>
  <si>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</si>
  <si>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</si>
  <si>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</si>
  <si>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</si>
  <si>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</si>
  <si>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</si>
  <si>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</si>
  <si>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</si>
  <si>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</si>
  <si>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</si>
  <si>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</si>
  <si>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</si>
  <si>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</si>
  <si>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</si>
  <si>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</si>
  <si>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</si>
  <si>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</si>
  <si>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</si>
  <si>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</si>
  <si>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</si>
  <si>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</si>
  <si>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</si>
  <si>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</si>
  <si>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</si>
  <si>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</si>
  <si>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</si>
  <si>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</si>
  <si>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</si>
  <si>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</si>
  <si>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</si>
  <si>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</si>
  <si>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</si>
  <si>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</si>
  <si>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</si>
  <si>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</si>
  <si>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</si>
  <si>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</si>
  <si>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</si>
  <si>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</si>
  <si>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</si>
  <si>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</si>
  <si>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</si>
  <si>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</si>
  <si>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</si>
  <si>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</si>
  <si>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</si>
  <si>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</si>
  <si>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</si>
  <si>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</si>
  <si>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</si>
  <si>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</si>
  <si>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</si>
  <si>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</si>
  <si>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</si>
  <si>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</si>
  <si>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</si>
  <si>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</si>
  <si>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</si>
  <si>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</si>
  <si>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</si>
  <si>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</si>
  <si>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</si>
  <si>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</si>
  <si>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</si>
  <si>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</si>
  <si>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</si>
  <si>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</si>
  <si>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</si>
  <si>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</si>
  <si>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</si>
  <si>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</si>
  <si>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</si>
  <si>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</si>
  <si>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</si>
  <si>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</si>
  <si>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</si>
  <si>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</si>
  <si>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</si>
  <si>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</si>
  <si>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</si>
  <si>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</si>
  <si>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</si>
  <si>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</si>
  <si>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</si>
  <si>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</si>
  <si>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</si>
  <si>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</si>
  <si>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</si>
  <si>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</si>
  <si>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</si>
  <si>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</si>
  <si>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</si>
  <si>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</si>
  <si>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</si>
  <si>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</si>
  <si>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</si>
  <si>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</si>
  <si>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</si>
  <si>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</si>
  <si>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</si>
  <si>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</si>
  <si>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</si>
  <si>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</si>
  <si>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</si>
  <si>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</si>
  <si>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</si>
  <si>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</si>
  <si>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</si>
  <si>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</si>
  <si>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</si>
  <si>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</si>
  <si>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</si>
  <si>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</si>
  <si>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</si>
  <si>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</si>
  <si>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</si>
  <si>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</si>
  <si>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</si>
  <si>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</si>
  <si>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</si>
  <si>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</si>
  <si>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</si>
  <si>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</si>
  <si>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</si>
  <si>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</si>
  <si>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</si>
  <si>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</si>
  <si>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</si>
  <si>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</si>
  <si>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</si>
  <si>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</si>
  <si>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</si>
  <si>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</si>
  <si>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</si>
  <si>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</si>
  <si>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</si>
  <si>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</si>
  <si>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</si>
  <si>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</si>
  <si>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</si>
  <si>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</si>
  <si>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</si>
  <si>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</si>
  <si>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</si>
  <si>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</si>
  <si>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</si>
  <si>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</si>
  <si>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</si>
  <si>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</si>
  <si>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</si>
  <si>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</si>
  <si>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</si>
  <si>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</si>
  <si>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</si>
  <si>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</si>
  <si>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</si>
  <si>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</si>
  <si>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</si>
  <si>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</si>
  <si>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</si>
  <si>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</si>
  <si>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</si>
  <si>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</si>
  <si>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</si>
  <si>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</si>
  <si>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</si>
  <si>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</si>
  <si>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</si>
  <si>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</si>
  <si>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</si>
  <si>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</si>
  <si>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</si>
  <si>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</si>
  <si>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</si>
  <si>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</si>
  <si>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</si>
  <si>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</si>
  <si>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</si>
  <si>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</si>
  <si>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</si>
  <si>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</si>
  <si>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</si>
  <si>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</si>
  <si>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</si>
  <si>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</si>
  <si>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</si>
  <si>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</si>
  <si>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</si>
  <si>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</si>
  <si>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</si>
  <si>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</si>
  <si>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</si>
  <si>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</si>
  <si>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</si>
  <si>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</si>
  <si>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</si>
  <si>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</si>
  <si>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</si>
  <si>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</si>
  <si>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</si>
  <si>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</si>
  <si>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</si>
  <si>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</si>
  <si>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</si>
  <si>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</si>
  <si>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</si>
  <si>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</si>
  <si>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</si>
  <si>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</si>
  <si>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</si>
  <si>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</si>
  <si>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</si>
  <si>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</si>
  <si>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</si>
  <si>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</si>
  <si>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</si>
  <si>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</si>
  <si>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</si>
  <si>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</si>
  <si>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</si>
  <si>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</si>
  <si>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</si>
  <si>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</si>
  <si>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</si>
  <si>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</si>
  <si>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</si>
  <si>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</si>
  <si>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</si>
  <si>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</si>
  <si>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</si>
  <si>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</si>
  <si>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</si>
  <si>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</si>
  <si>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</si>
  <si>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</si>
  <si>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</si>
  <si>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</si>
  <si>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</si>
  <si>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</si>
  <si>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</si>
  <si>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</si>
  <si>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</si>
  <si>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</si>
  <si>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</si>
  <si>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</si>
  <si>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</si>
  <si>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</si>
  <si>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</si>
  <si>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</si>
  <si>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</si>
  <si>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</si>
  <si>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</si>
  <si>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</si>
  <si>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</si>
  <si>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</si>
  <si>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</si>
  <si>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</si>
  <si>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</si>
  <si>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</si>
  <si>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</si>
  <si>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</si>
  <si>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</si>
  <si>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</si>
  <si>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</si>
  <si>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</si>
  <si>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</si>
  <si>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</si>
  <si>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</si>
  <si>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</si>
  <si>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</si>
  <si>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</si>
  <si>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</si>
  <si>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</si>
  <si>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</si>
  <si>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</si>
  <si>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</si>
  <si>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</si>
  <si>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</si>
  <si>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</si>
  <si>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</si>
  <si>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</si>
  <si>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</si>
  <si>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</si>
  <si>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</si>
  <si>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</si>
  <si>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</si>
  <si>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</si>
  <si>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</si>
  <si>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</si>
  <si>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</si>
  <si>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</si>
  <si>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</si>
  <si>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</si>
  <si>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</si>
  <si>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</si>
  <si>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</si>
  <si>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</si>
  <si>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</si>
  <si>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</si>
  <si>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</si>
  <si>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</si>
  <si>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</si>
  <si>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</si>
  <si>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</si>
  <si>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</si>
  <si>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</si>
  <si>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</si>
  <si>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</si>
  <si>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</si>
  <si>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</si>
  <si>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</si>
  <si>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</si>
  <si>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</si>
  <si>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</si>
  <si>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</si>
  <si>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</si>
  <si>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</si>
  <si>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</si>
  <si>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</si>
  <si>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</si>
  <si>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</si>
  <si>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</si>
  <si>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</si>
  <si>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</si>
  <si>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</si>
  <si>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</si>
  <si>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</si>
  <si>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</si>
  <si>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</si>
  <si>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</si>
  <si>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</si>
  <si>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</si>
  <si>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</si>
  <si>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</si>
  <si>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</si>
  <si>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</si>
  <si>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</si>
  <si>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</si>
  <si>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</si>
  <si>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</si>
  <si>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</si>
  <si>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</si>
  <si>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</si>
  <si>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</si>
  <si>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</si>
  <si>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</si>
  <si>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</si>
  <si>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</si>
  <si>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</si>
  <si>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</si>
  <si>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</si>
  <si>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</si>
  <si>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</si>
  <si>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</si>
  <si>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</si>
  <si>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</si>
  <si>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</si>
  <si>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</si>
  <si>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</si>
  <si>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</si>
  <si>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</si>
  <si>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</si>
  <si>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</si>
  <si>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</si>
  <si>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</si>
  <si>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</si>
  <si>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</si>
  <si>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</si>
  <si>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</si>
  <si>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</si>
  <si>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</si>
  <si>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</si>
  <si>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</si>
  <si>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</si>
  <si>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</si>
  <si>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</si>
  <si>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</si>
  <si>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</si>
  <si>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</si>
  <si>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</si>
  <si>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</si>
  <si>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</si>
  <si>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</si>
  <si>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</si>
  <si>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</si>
  <si>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</si>
  <si>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</si>
  <si>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</si>
  <si>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</si>
  <si>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</si>
  <si>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</si>
  <si>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</si>
  <si>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</si>
  <si>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</si>
  <si>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</si>
  <si>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</si>
  <si>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</si>
  <si>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</si>
  <si>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</si>
  <si>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</si>
  <si>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</si>
  <si>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</si>
  <si>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</si>
  <si>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</si>
  <si>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</si>
  <si>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</si>
  <si>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</si>
  <si>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</si>
  <si>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</si>
  <si>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</si>
  <si>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</si>
  <si>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</si>
  <si>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</si>
  <si>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</si>
  <si>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</si>
  <si>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</si>
  <si>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</si>
  <si>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</si>
  <si>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</si>
  <si>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</si>
  <si>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</si>
  <si>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</si>
  <si>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</si>
  <si>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</si>
  <si>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</si>
  <si>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</si>
  <si>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</si>
  <si>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</si>
  <si>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</si>
  <si>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</si>
  <si>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</si>
  <si>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</si>
  <si>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</si>
  <si>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</si>
  <si>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</si>
  <si>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</si>
  <si>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</si>
  <si>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</si>
  <si>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</si>
  <si>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</si>
  <si>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</si>
  <si>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</si>
  <si>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</si>
  <si>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</si>
  <si>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</si>
  <si>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</si>
  <si>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</si>
  <si>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</si>
  <si>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</si>
  <si>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</si>
  <si>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</si>
  <si>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</si>
  <si>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</si>
  <si>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</si>
  <si>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</si>
  <si>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</si>
  <si>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</si>
  <si>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</si>
  <si>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</si>
  <si>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</si>
  <si>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</si>
  <si>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</si>
  <si>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</si>
  <si>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</si>
  <si>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</si>
  <si>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</si>
  <si>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</si>
  <si>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</si>
  <si>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</si>
  <si>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</si>
  <si>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</si>
  <si>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</si>
  <si>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</si>
  <si>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</si>
  <si>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</si>
  <si>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</si>
  <si>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</si>
  <si>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</si>
  <si>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</si>
  <si>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</si>
  <si>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</si>
  <si>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</si>
  <si>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</si>
  <si>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</si>
  <si>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</si>
  <si>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</si>
  <si>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</si>
  <si>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</si>
  <si>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</si>
  <si>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</si>
  <si>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</si>
  <si>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</si>
  <si>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</si>
  <si>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</si>
  <si>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</si>
  <si>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</si>
  <si>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</si>
  <si>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</si>
  <si>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</si>
  <si>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</si>
  <si>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</si>
  <si>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</si>
  <si>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</si>
  <si>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</si>
  <si>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</si>
  <si>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</si>
  <si>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</si>
  <si>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</si>
  <si>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</si>
  <si>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</si>
  <si>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</si>
  <si>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</si>
  <si>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</si>
  <si>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</si>
  <si>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</si>
  <si>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</si>
  <si>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</si>
  <si>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</si>
  <si>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</si>
  <si>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</si>
  <si>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</si>
  <si>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</si>
  <si>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</si>
  <si>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</si>
  <si>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</si>
  <si>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</si>
  <si>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</si>
  <si>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</si>
  <si>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</si>
  <si>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</si>
  <si>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</si>
  <si>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</si>
  <si>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</si>
  <si>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</si>
  <si>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</si>
  <si>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</si>
  <si>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</si>
  <si>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</si>
  <si>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</si>
  <si>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</si>
  <si>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</si>
  <si>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</si>
  <si>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</si>
  <si>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</si>
  <si>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</si>
  <si>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</si>
  <si>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</si>
  <si>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</si>
  <si>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</si>
  <si>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</si>
  <si>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</si>
  <si>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</si>
  <si>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</si>
  <si>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</si>
  <si>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</si>
  <si>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</si>
  <si>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</si>
  <si>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</si>
  <si>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</si>
  <si>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</si>
  <si>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</si>
  <si>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</si>
  <si>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</si>
  <si>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</si>
  <si>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</si>
  <si>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</si>
  <si>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</si>
  <si>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</si>
  <si>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</si>
  <si>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</si>
  <si>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</si>
  <si>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</si>
  <si>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</si>
  <si>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</si>
  <si>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</si>
  <si>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</si>
  <si>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</si>
  <si>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</si>
  <si>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</si>
  <si>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</si>
  <si>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</si>
  <si>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</si>
  <si>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</si>
  <si>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</si>
  <si>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</si>
  <si>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</si>
  <si>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</si>
  <si>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</si>
  <si>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</si>
  <si>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</si>
  <si>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</si>
  <si>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</si>
  <si>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</si>
  <si>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</si>
  <si>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</si>
  <si>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</si>
  <si>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</si>
  <si>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</si>
  <si>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</si>
  <si>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</si>
  <si>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</si>
  <si>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</si>
  <si>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</si>
  <si>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</si>
  <si>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</si>
  <si>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</si>
  <si>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</si>
  <si>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</si>
  <si>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</si>
  <si>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</si>
  <si>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</si>
  <si>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</si>
  <si>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</si>
  <si>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</si>
  <si>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</si>
  <si>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</si>
  <si>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</si>
  <si>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</si>
  <si>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</si>
  <si>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</si>
  <si>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</si>
  <si>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</si>
  <si>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</si>
  <si>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</si>
  <si>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</si>
  <si>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</si>
  <si>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</si>
  <si>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</si>
  <si>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</si>
  <si>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</si>
  <si>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</si>
  <si>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</si>
  <si>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</si>
  <si>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</si>
  <si>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</si>
  <si>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</si>
  <si>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</si>
  <si>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</si>
  <si>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</si>
  <si>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</si>
  <si>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</si>
  <si>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</si>
  <si>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</si>
  <si>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</si>
  <si>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</si>
  <si>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</si>
  <si>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</si>
  <si>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</si>
  <si>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</si>
  <si>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</si>
  <si>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</si>
  <si>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</si>
  <si>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</si>
  <si>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</si>
  <si>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</si>
  <si>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</si>
  <si>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</si>
  <si>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</si>
  <si>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</si>
  <si>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</si>
  <si>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</si>
  <si>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</si>
  <si>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</si>
  <si>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</si>
  <si>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</si>
  <si>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</si>
  <si>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</si>
  <si>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</si>
  <si>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</si>
  <si>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</si>
  <si>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</si>
  <si>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</si>
  <si>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</si>
  <si>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</si>
  <si>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</si>
  <si>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</si>
  <si>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</si>
  <si>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</si>
  <si>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</si>
  <si>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</si>
  <si>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</si>
  <si>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</si>
  <si>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</si>
  <si>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</si>
  <si>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</si>
  <si>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</si>
  <si>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</si>
  <si>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</si>
  <si>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</si>
  <si>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</si>
  <si>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</si>
  <si>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</si>
  <si>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</si>
  <si>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</si>
  <si>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</si>
  <si>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</si>
  <si>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</si>
  <si>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</si>
  <si>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</si>
  <si>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</si>
  <si>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</si>
  <si>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</si>
  <si>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</si>
  <si>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</si>
  <si>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</si>
  <si>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</si>
  <si>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</si>
  <si>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</si>
  <si>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</si>
  <si>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</si>
  <si>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</si>
  <si>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</si>
  <si>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</si>
  <si>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</si>
  <si>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</si>
  <si>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</si>
  <si>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</si>
  <si>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</si>
  <si>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</si>
  <si>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</si>
  <si>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</si>
  <si>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</si>
  <si>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</si>
  <si>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</si>
  <si>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</si>
  <si>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</si>
  <si>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</si>
  <si>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</si>
  <si>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</si>
  <si>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</si>
  <si>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</si>
  <si>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</si>
  <si>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</si>
  <si>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</si>
  <si>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</si>
  <si>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</si>
  <si>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</si>
  <si>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</si>
  <si>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</si>
  <si>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</si>
  <si>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</si>
  <si>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</si>
  <si>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</si>
  <si>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</si>
  <si>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</si>
  <si>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</si>
  <si>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</si>
  <si>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</si>
  <si>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</si>
  <si>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</si>
  <si>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</si>
  <si>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</si>
  <si>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</si>
  <si>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</si>
  <si>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</si>
  <si>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</si>
  <si>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</si>
  <si>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</si>
  <si>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</si>
  <si>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</si>
  <si>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</si>
  <si>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</si>
  <si>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</si>
  <si>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</si>
  <si>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</si>
  <si>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</si>
  <si>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</si>
  <si>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</si>
  <si>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</si>
  <si>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</si>
  <si>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</si>
  <si>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</si>
  <si>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</si>
  <si>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</si>
  <si>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</si>
  <si>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</si>
  <si>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</si>
  <si>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</si>
  <si>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</si>
  <si>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</si>
  <si>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</si>
  <si>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</si>
  <si>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</si>
  <si>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</si>
  <si>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</si>
  <si>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</si>
  <si>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</si>
  <si>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</si>
  <si>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</si>
  <si>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</si>
  <si>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</si>
  <si>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</si>
  <si>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</si>
  <si>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</si>
  <si>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</si>
  <si>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</si>
  <si>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</si>
  <si>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</si>
  <si>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</si>
  <si>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</si>
  <si>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</si>
  <si>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</si>
  <si>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</si>
  <si>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</si>
  <si>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</si>
  <si>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</si>
  <si>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</si>
  <si>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</si>
  <si>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</si>
  <si>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</si>
  <si>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</si>
  <si>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</si>
  <si>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</si>
  <si>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</si>
  <si>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</si>
  <si>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</si>
  <si>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</si>
  <si>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</si>
  <si>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</si>
  <si>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</si>
  <si>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</si>
  <si>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</si>
  <si>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</si>
  <si>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</si>
  <si>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</si>
  <si>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</si>
  <si>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</si>
  <si>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</si>
  <si>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</si>
  <si>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</si>
  <si>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</si>
  <si>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</si>
  <si>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</si>
  <si>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</si>
  <si>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</si>
  <si>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</si>
  <si>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</si>
  <si>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</si>
  <si>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</si>
  <si>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</si>
  <si>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</si>
  <si>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</si>
  <si>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</si>
  <si>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</si>
  <si>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</si>
  <si>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</si>
  <si>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</si>
  <si>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</si>
  <si>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</si>
  <si>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</si>
  <si>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</si>
  <si>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</si>
  <si>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</si>
  <si>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</si>
  <si>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</si>
  <si>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</si>
  <si>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</si>
  <si>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</si>
  <si>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</si>
  <si>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</si>
  <si>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</si>
  <si>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</si>
  <si>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</si>
  <si>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</si>
  <si>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</si>
  <si>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</si>
  <si>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</si>
  <si>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</si>
  <si>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</si>
  <si>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</si>
  <si>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</si>
  <si>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</si>
  <si>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</si>
  <si>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</si>
  <si>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</si>
  <si>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</si>
  <si>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</si>
  <si>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</si>
  <si>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</si>
  <si>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</si>
  <si>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</si>
  <si>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</si>
  <si>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</si>
  <si>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</si>
  <si>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</si>
  <si>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</si>
  <si>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</si>
  <si>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</si>
  <si>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</si>
  <si>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</si>
  <si>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</si>
  <si>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</si>
  <si>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</si>
  <si>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</si>
  <si>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</si>
  <si>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</si>
  <si>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</si>
  <si>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</si>
  <si>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</si>
  <si>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</si>
  <si>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</si>
  <si>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</si>
  <si>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</si>
  <si>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</si>
  <si>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</si>
  <si>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</si>
  <si>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</si>
  <si>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</si>
  <si>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</si>
  <si>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</si>
  <si>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</si>
  <si>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</si>
  <si>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</si>
  <si>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</si>
  <si>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</si>
  <si>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</si>
  <si>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</si>
  <si>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</si>
  <si>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</si>
  <si>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</si>
  <si>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</si>
  <si>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</si>
  <si>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</si>
  <si>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</si>
  <si>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</si>
  <si>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</si>
  <si>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</si>
  <si>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</si>
  <si>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</si>
  <si>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</si>
  <si>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</si>
  <si>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</si>
  <si>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</si>
  <si>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</si>
  <si>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</si>
  <si>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</si>
  <si>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</si>
  <si>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</si>
  <si>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</si>
  <si>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</si>
  <si>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</si>
  <si>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</si>
  <si>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</si>
  <si>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</si>
  <si>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</si>
  <si>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</si>
  <si>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</si>
  <si>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</si>
  <si>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</si>
  <si>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</si>
  <si>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</si>
  <si>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</si>
  <si>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</si>
  <si>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</si>
  <si>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</si>
  <si>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</si>
  <si>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</si>
  <si>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</si>
  <si>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</si>
  <si>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</si>
  <si>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</si>
  <si>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</si>
  <si>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</si>
  <si>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</si>
  <si>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</si>
  <si>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</si>
  <si>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</si>
  <si>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</si>
  <si>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</si>
  <si>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</si>
  <si>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</si>
  <si>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</si>
  <si>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</si>
  <si>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</si>
  <si>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</si>
  <si>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</si>
  <si>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</si>
  <si>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</si>
  <si>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</si>
  <si>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</si>
  <si>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</si>
  <si>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</si>
  <si>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</si>
  <si>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</si>
  <si>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</si>
  <si>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</si>
  <si>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</si>
  <si>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</si>
  <si>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</si>
  <si>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</si>
  <si>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</si>
  <si>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</si>
  <si>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</si>
  <si>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</si>
  <si>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</si>
  <si>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</si>
  <si>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</si>
  <si>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</si>
  <si>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</si>
  <si>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</si>
  <si>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</si>
  <si>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</si>
  <si>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</si>
  <si>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</si>
  <si>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</si>
  <si>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</si>
  <si>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</si>
  <si>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</si>
  <si>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</si>
  <si>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</si>
  <si>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</si>
  <si>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</si>
  <si>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</si>
  <si>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</si>
  <si>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</si>
  <si>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</si>
  <si>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</si>
  <si>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</si>
  <si>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</si>
  <si>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</si>
  <si>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</si>
  <si>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</si>
  <si>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</si>
  <si>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</si>
  <si>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</si>
  <si>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</si>
  <si>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</si>
  <si>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</si>
  <si>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</si>
  <si>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</si>
  <si>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</si>
  <si>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</si>
  <si>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</si>
  <si>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</si>
  <si>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</si>
  <si>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</si>
  <si>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</si>
  <si>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</si>
  <si>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</si>
  <si>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</si>
  <si>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</si>
  <si>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</si>
  <si>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</si>
  <si>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</si>
  <si>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</si>
  <si>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</si>
  <si>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</si>
  <si>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</si>
  <si>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</si>
  <si>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</si>
  <si>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</si>
  <si>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</si>
  <si>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</si>
  <si>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</si>
  <si>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</si>
  <si>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</si>
  <si>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</si>
  <si>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</si>
  <si>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</si>
  <si>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</si>
  <si>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</si>
  <si>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</si>
  <si>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</si>
  <si>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</si>
  <si>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</si>
  <si>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</si>
  <si>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</si>
  <si>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</si>
  <si>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</si>
  <si>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</si>
  <si>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</si>
  <si>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</si>
  <si>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</si>
  <si>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</si>
  <si>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</si>
  <si>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</si>
  <si>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</si>
  <si>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</si>
  <si>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</si>
  <si>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</si>
  <si>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</si>
  <si>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</si>
  <si>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</si>
  <si>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</si>
  <si>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</si>
  <si>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</si>
  <si>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</si>
  <si>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</si>
  <si>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</si>
  <si>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</si>
  <si>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</si>
  <si>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</si>
  <si>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</si>
  <si>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</si>
  <si>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</si>
  <si>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</si>
  <si>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</si>
  <si>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</si>
  <si>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</si>
  <si>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</si>
  <si>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</si>
  <si>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</si>
  <si>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</si>
  <si>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</si>
  <si>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</si>
  <si>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</si>
  <si>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</si>
  <si>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</si>
  <si>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</si>
  <si>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</si>
  <si>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</si>
  <si>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</si>
  <si>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</si>
  <si>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</si>
  <si>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</si>
  <si>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</si>
  <si>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</si>
  <si>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</si>
  <si>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</si>
  <si>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</si>
  <si>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</si>
  <si>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</si>
  <si>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</si>
  <si>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</si>
  <si>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</si>
  <si>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</si>
  <si>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</si>
  <si>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</si>
  <si>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</si>
  <si>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</si>
  <si>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</si>
  <si>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</si>
  <si>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</si>
  <si>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</si>
  <si>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</si>
  <si>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</si>
  <si>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</si>
  <si>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</si>
  <si>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</si>
  <si>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</si>
  <si>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</si>
  <si>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</si>
  <si>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</si>
  <si>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</si>
  <si>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</si>
  <si>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</si>
  <si>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</si>
  <si>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</si>
  <si>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</si>
  <si>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</si>
  <si>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</si>
  <si>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</si>
  <si>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</si>
  <si>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</si>
  <si>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</si>
  <si>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</si>
  <si>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</si>
  <si>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</si>
  <si>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</si>
  <si>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</si>
  <si>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</si>
  <si>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</si>
  <si>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</si>
  <si>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</si>
  <si>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</si>
  <si>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</si>
  <si>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</si>
  <si>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</si>
  <si>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</si>
  <si>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</si>
  <si>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</si>
  <si>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</si>
  <si>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</si>
  <si>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</si>
  <si>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</si>
  <si>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</si>
  <si>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</si>
  <si>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</si>
  <si>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</si>
  <si>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</si>
  <si>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</si>
  <si>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</si>
  <si>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</si>
  <si>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</si>
  <si>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</si>
  <si>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</si>
  <si>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</si>
  <si>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</si>
  <si>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</si>
  <si>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</si>
  <si>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</si>
  <si>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</si>
  <si>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</si>
  <si>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</si>
  <si>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</si>
  <si>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</si>
  <si>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</si>
  <si>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</si>
  <si>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</si>
  <si>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</si>
  <si>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</si>
  <si>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</si>
  <si>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</si>
  <si>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</si>
  <si>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</si>
  <si>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</si>
  <si>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</si>
  <si>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</si>
  <si>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</si>
  <si>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</si>
  <si>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</si>
  <si>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</si>
  <si>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</si>
  <si>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</si>
  <si>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</si>
  <si>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</si>
  <si>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</si>
  <si>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</si>
  <si>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</si>
  <si>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</si>
  <si>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</si>
  <si>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</si>
  <si>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</si>
  <si>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</si>
  <si>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</si>
  <si>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</si>
  <si>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</si>
  <si>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</si>
  <si>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</si>
  <si>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</si>
  <si>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</si>
  <si>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</si>
  <si>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</si>
  <si>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</si>
  <si>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</si>
  <si>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</si>
  <si>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</si>
  <si>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</si>
  <si>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</si>
  <si>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</si>
  <si>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</si>
  <si>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</si>
  <si>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</si>
  <si>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</si>
  <si>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</si>
  <si>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</si>
  <si>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</si>
  <si>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</si>
  <si>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</si>
  <si>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</si>
  <si>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</si>
  <si>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</si>
  <si>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</si>
  <si>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</si>
  <si>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</si>
  <si>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</si>
  <si>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</si>
  <si>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</si>
  <si>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</si>
  <si>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</si>
  <si>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</si>
  <si>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</si>
  <si>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</si>
  <si>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</si>
  <si>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</si>
  <si>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</si>
  <si>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</si>
  <si>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</si>
  <si>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</si>
  <si>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</si>
  <si>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</si>
  <si>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</si>
  <si>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</si>
  <si>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</si>
  <si>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</si>
  <si>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</si>
  <si>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</si>
  <si>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</si>
  <si>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</si>
  <si>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</si>
  <si>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</si>
  <si>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</si>
  <si>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</si>
  <si>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</si>
  <si>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</si>
  <si>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</si>
  <si>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</si>
  <si>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</si>
  <si>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</si>
  <si>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</si>
  <si>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</si>
  <si>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</si>
  <si>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</si>
  <si>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</si>
  <si>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</si>
  <si>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</si>
  <si>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</si>
  <si>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</si>
  <si>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</si>
  <si>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</si>
  <si>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</si>
  <si>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</si>
  <si>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</si>
  <si>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</si>
  <si>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</si>
  <si>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</si>
  <si>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</si>
  <si>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</si>
  <si>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</si>
  <si>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</si>
  <si>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</si>
  <si>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</si>
  <si>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</si>
  <si>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</si>
  <si>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</si>
  <si>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</si>
  <si>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</si>
  <si>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</si>
  <si>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</si>
  <si>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</si>
  <si>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</si>
  <si>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</si>
  <si>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</si>
  <si>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</si>
  <si>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</si>
  <si>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</si>
  <si>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</si>
  <si>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</si>
  <si>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</si>
  <si>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</si>
  <si>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</si>
  <si>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</si>
  <si>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</si>
  <si>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</si>
  <si>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</si>
  <si>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</si>
  <si>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</si>
  <si>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</si>
  <si>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</si>
  <si>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</si>
  <si>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</si>
  <si>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</si>
  <si>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</si>
  <si>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</si>
  <si>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</si>
  <si>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</si>
  <si>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</si>
  <si>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</si>
  <si>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</si>
  <si>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</si>
  <si>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</si>
  <si>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</si>
  <si>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</si>
  <si>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</si>
  <si>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</si>
  <si>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</si>
  <si>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</si>
  <si>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</si>
  <si>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</si>
  <si>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</si>
  <si>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</si>
  <si>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</si>
  <si>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</si>
  <si>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</si>
  <si>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</si>
  <si>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</si>
  <si>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</si>
  <si>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</si>
  <si>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</si>
  <si>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</si>
  <si>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</si>
  <si>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</si>
  <si>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</si>
  <si>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</si>
  <si>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</si>
  <si>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</si>
  <si>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</si>
  <si>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</si>
  <si>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</si>
  <si>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</si>
  <si>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</si>
  <si>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</si>
  <si>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</si>
  <si>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</si>
  <si>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</si>
  <si>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</si>
  <si>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</si>
  <si>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</si>
  <si>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</si>
  <si>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</si>
  <si>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</si>
  <si>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</si>
  <si>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</si>
  <si>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</si>
  <si>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</si>
  <si>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</si>
  <si>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</si>
  <si>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</si>
  <si>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</si>
  <si>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</si>
  <si>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</si>
  <si>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</si>
  <si>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</si>
  <si>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</si>
  <si>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</si>
  <si>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</si>
  <si>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</si>
  <si>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</si>
  <si>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</si>
  <si>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</si>
  <si>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</si>
  <si>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</si>
  <si>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</si>
  <si>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</si>
  <si>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</si>
  <si>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</si>
  <si>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</si>
  <si>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</si>
  <si>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</si>
  <si>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</si>
  <si>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</si>
  <si>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</si>
  <si>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</si>
  <si>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</si>
  <si>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</si>
  <si>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</si>
  <si>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</si>
  <si>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</si>
  <si>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</si>
  <si>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</si>
  <si>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</si>
  <si>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</si>
  <si>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</si>
  <si>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</si>
  <si>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</si>
  <si>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</si>
  <si>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</si>
  <si>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</si>
  <si>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</si>
  <si>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</si>
  <si>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</si>
  <si>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</si>
  <si>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</si>
  <si>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</si>
  <si>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</si>
  <si>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</si>
  <si>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</si>
  <si>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</si>
  <si>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</si>
  <si>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</si>
  <si>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</si>
  <si>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</si>
  <si>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</si>
  <si>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</si>
  <si>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</si>
  <si>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</si>
  <si>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</si>
  <si>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</si>
  <si>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</si>
  <si>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</si>
  <si>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</si>
  <si>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</si>
  <si>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</si>
  <si>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</si>
  <si>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</si>
  <si>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</si>
  <si>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</si>
  <si>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</si>
  <si>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</si>
  <si>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</si>
  <si>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</si>
  <si>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</si>
  <si>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</si>
  <si>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</si>
  <si>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</si>
  <si>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</si>
  <si>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</si>
  <si>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</si>
  <si>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</si>
  <si>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</si>
  <si>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</si>
  <si>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</si>
  <si>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</si>
  <si>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</si>
  <si>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</si>
  <si>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</si>
  <si>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</si>
  <si>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</si>
  <si>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</si>
  <si>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</si>
  <si>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</si>
  <si>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</si>
  <si>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</si>
  <si>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</si>
  <si>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</si>
  <si>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</si>
  <si>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</si>
  <si>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</si>
  <si>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</si>
  <si>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</si>
  <si>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</si>
  <si>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</si>
  <si>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</si>
  <si>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</si>
  <si>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</si>
  <si>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</si>
  <si>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</si>
  <si>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</si>
  <si>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</si>
  <si>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</si>
  <si>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</si>
  <si>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</si>
  <si>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</si>
  <si>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</si>
  <si>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</si>
  <si>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</si>
  <si>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</si>
  <si>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</si>
  <si>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</si>
  <si>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</si>
  <si>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</si>
  <si>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</si>
  <si>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</si>
  <si>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</si>
  <si>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</si>
  <si>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</si>
  <si>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</si>
  <si>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</si>
  <si>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</si>
  <si>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</si>
  <si>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</si>
  <si>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</si>
  <si>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</si>
  <si>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</si>
  <si>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</si>
  <si>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</si>
  <si>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</si>
  <si>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</si>
  <si>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</si>
  <si>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</si>
  <si>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</si>
  <si>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</si>
  <si>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</si>
  <si>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</si>
  <si>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</si>
  <si>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</si>
  <si>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</si>
  <si>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</si>
  <si>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</si>
  <si>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</si>
  <si>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</si>
  <si>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</si>
  <si>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</si>
  <si>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</si>
  <si>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</si>
  <si>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</si>
  <si>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</si>
  <si>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</si>
  <si>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</si>
  <si>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</si>
  <si>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</si>
  <si>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</si>
  <si>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</si>
  <si>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</si>
  <si>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</si>
  <si>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</si>
  <si>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</si>
  <si>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</si>
  <si>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</si>
  <si>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</si>
  <si>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</si>
  <si>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</si>
  <si>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</si>
  <si>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</si>
  <si>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</si>
  <si>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</si>
  <si>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</si>
  <si>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</si>
  <si>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</si>
  <si>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</si>
  <si>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</si>
  <si>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</si>
  <si>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</si>
  <si>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</si>
  <si>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</si>
  <si>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</si>
  <si>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</si>
  <si>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</si>
  <si>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</si>
  <si>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</si>
  <si>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</si>
  <si>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</si>
  <si>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</si>
  <si>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</si>
  <si>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</si>
  <si>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</si>
  <si>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</si>
  <si>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</si>
  <si>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</si>
  <si>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</si>
  <si>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</si>
  <si>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</si>
  <si>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</si>
  <si>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</si>
  <si>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</si>
  <si>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</si>
  <si>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</si>
  <si>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</si>
  <si>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</si>
  <si>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</si>
  <si>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</si>
  <si>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</si>
  <si>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</si>
  <si>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</si>
  <si>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</si>
  <si>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</si>
  <si>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</si>
  <si>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</si>
  <si>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</si>
  <si>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</si>
  <si>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</si>
  <si>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</si>
  <si>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</si>
  <si>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</si>
  <si>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</si>
  <si>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</si>
  <si>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</si>
  <si>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</si>
  <si>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</si>
  <si>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</si>
  <si>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</si>
  <si>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</si>
  <si>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</si>
  <si>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</si>
  <si>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</si>
  <si>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</si>
  <si>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</si>
  <si>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</si>
  <si>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</si>
  <si>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</si>
  <si>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</si>
  <si>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</si>
  <si>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</si>
  <si>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</si>
  <si>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</si>
  <si>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</si>
  <si>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</si>
  <si>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</si>
  <si>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</si>
  <si>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</si>
  <si>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</si>
  <si>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</si>
  <si>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</si>
  <si>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</si>
  <si>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</si>
  <si>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</si>
  <si>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</si>
  <si>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</si>
  <si>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</si>
  <si>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</si>
  <si>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</si>
  <si>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</si>
  <si>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</si>
  <si>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</si>
  <si>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</si>
  <si>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</si>
  <si>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</si>
  <si>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</si>
  <si>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</si>
  <si>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</si>
  <si>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</si>
  <si>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</si>
  <si>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</si>
  <si>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</si>
  <si>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</si>
  <si>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</si>
  <si>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</si>
  <si>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</si>
  <si>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</si>
  <si>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</si>
  <si>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</si>
  <si>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</si>
  <si>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</si>
  <si>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</si>
  <si>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</si>
  <si>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</si>
  <si>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</si>
  <si>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</si>
  <si>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</si>
  <si>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</si>
  <si>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</si>
  <si>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</si>
  <si>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</si>
  <si>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</si>
  <si>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</si>
  <si>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</si>
  <si>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</si>
  <si>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</si>
  <si>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</si>
  <si>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</si>
  <si>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</si>
  <si>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</si>
  <si>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</si>
  <si>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</si>
  <si>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</si>
  <si>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</si>
  <si>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</si>
  <si>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</si>
  <si>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</si>
  <si>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</si>
  <si>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</si>
  <si>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</si>
  <si>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</si>
  <si>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</si>
  <si>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</si>
  <si>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</si>
  <si>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</si>
  <si>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</si>
  <si>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</si>
  <si>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</si>
  <si>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</si>
  <si>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</si>
  <si>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</si>
  <si>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</si>
  <si>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</si>
  <si>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</si>
  <si>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</si>
  <si>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</si>
  <si>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</si>
  <si>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</si>
  <si>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</si>
  <si>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</si>
  <si>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</si>
  <si>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</si>
  <si>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</si>
  <si>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</si>
  <si>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</si>
  <si>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</si>
  <si>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</si>
  <si>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</si>
  <si>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</si>
  <si>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</si>
  <si>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</si>
  <si>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</si>
  <si>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</si>
  <si>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</si>
  <si>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</si>
  <si>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</si>
  <si>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</si>
  <si>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</si>
  <si>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</si>
  <si>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</si>
  <si>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</si>
  <si>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</si>
  <si>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</si>
  <si>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</si>
  <si>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</si>
  <si>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</si>
  <si>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</si>
  <si>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</si>
  <si>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</si>
  <si>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</si>
  <si>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</si>
  <si>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</si>
  <si>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</si>
  <si>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</si>
  <si>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</si>
  <si>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</si>
  <si>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</si>
  <si>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</si>
  <si>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</si>
  <si>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</si>
  <si>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</si>
  <si>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</si>
  <si>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</si>
  <si>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</si>
  <si>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</si>
  <si>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</si>
  <si>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</si>
  <si>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</si>
  <si>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</si>
  <si>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</si>
  <si>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</si>
  <si>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</si>
  <si>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</si>
  <si>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</si>
  <si>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</si>
  <si>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</si>
  <si>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</si>
  <si>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</si>
  <si>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</si>
  <si>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</si>
  <si>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</si>
  <si>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</si>
  <si>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</si>
  <si>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</si>
  <si>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</si>
  <si>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</si>
  <si>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</si>
  <si>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</si>
  <si>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</si>
  <si>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</si>
  <si>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</si>
  <si>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</si>
  <si>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</si>
  <si>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</si>
  <si>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</si>
  <si>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</si>
  <si>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</si>
  <si>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</si>
  <si>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</si>
  <si>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</si>
  <si>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</si>
  <si>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</si>
  <si>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</si>
  <si>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</si>
  <si>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</si>
  <si>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</si>
  <si>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</si>
  <si>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</si>
  <si>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</si>
  <si>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</si>
  <si>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</si>
  <si>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</si>
  <si>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</si>
  <si>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</si>
  <si>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</si>
  <si>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</si>
  <si>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</si>
  <si>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</si>
  <si>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</si>
  <si>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</si>
  <si>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</si>
  <si>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</si>
  <si>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</si>
  <si>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</si>
  <si>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</si>
  <si>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</si>
  <si>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</si>
  <si>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</si>
  <si>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</si>
  <si>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</si>
  <si>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</si>
  <si>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</si>
  <si>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</si>
  <si>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</si>
  <si>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</si>
  <si>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</si>
  <si>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</si>
  <si>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</si>
  <si>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</si>
  <si>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</si>
  <si>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</si>
  <si>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</si>
  <si>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</si>
  <si>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</si>
  <si>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</si>
  <si>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</si>
  <si>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</si>
  <si>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</si>
  <si>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</si>
  <si>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</si>
  <si>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</si>
  <si>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</si>
  <si>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</si>
  <si>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</si>
  <si>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</si>
  <si>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</si>
  <si>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</si>
  <si>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</si>
  <si>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</si>
  <si>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</si>
  <si>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</si>
  <si>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</si>
  <si>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</si>
  <si>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</si>
  <si>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</si>
  <si>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</si>
  <si>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</si>
  <si>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</si>
  <si>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</si>
  <si>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</si>
  <si>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</si>
  <si>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</si>
  <si>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</si>
  <si>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</si>
  <si>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</si>
  <si>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</si>
  <si>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</si>
  <si>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</si>
  <si>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</si>
  <si>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</si>
  <si>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</si>
  <si>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</si>
  <si>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</si>
  <si>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</si>
  <si>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</si>
  <si>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</si>
  <si>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</si>
  <si>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</si>
  <si>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</si>
  <si>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</si>
  <si>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</si>
  <si>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</si>
  <si>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</si>
  <si>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</si>
  <si>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</si>
  <si>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</si>
  <si>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</si>
  <si>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</si>
  <si>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</si>
  <si>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</si>
  <si>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</si>
  <si>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</si>
  <si>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</si>
  <si>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</si>
  <si>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</si>
  <si>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</si>
  <si>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</si>
  <si>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</si>
  <si>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</si>
  <si>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</si>
  <si>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</si>
  <si>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</si>
  <si>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</si>
  <si>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</si>
  <si>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</si>
  <si>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</si>
  <si>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</si>
  <si>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</si>
  <si>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</si>
  <si>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</si>
  <si>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</si>
  <si>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</si>
  <si>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</si>
  <si>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</si>
  <si>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</si>
  <si>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</si>
  <si>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</si>
  <si>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</si>
  <si>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</si>
  <si>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</si>
  <si>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</si>
  <si>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</si>
  <si>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</si>
  <si>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</si>
  <si>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</si>
  <si>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</si>
  <si>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</si>
  <si>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</si>
  <si>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</si>
  <si>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</si>
  <si>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</si>
  <si>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</si>
  <si>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</si>
  <si>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</si>
  <si>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</si>
  <si>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</si>
  <si>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</si>
  <si>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</si>
  <si>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</si>
  <si>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</si>
  <si>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</si>
  <si>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</si>
  <si>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</si>
  <si>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</si>
  <si>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</si>
  <si>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</si>
  <si>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</si>
  <si>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</si>
  <si>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</si>
  <si>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</si>
  <si>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</si>
  <si>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</si>
  <si>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</si>
  <si>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</si>
  <si>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</si>
  <si>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</si>
  <si>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</si>
  <si>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</si>
  <si>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</si>
  <si>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</si>
  <si>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</si>
  <si>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</si>
  <si>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</si>
  <si>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</si>
  <si>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</si>
  <si>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</si>
  <si>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</si>
  <si>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</si>
  <si>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</si>
  <si>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</si>
  <si>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</si>
  <si>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</si>
  <si>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</si>
  <si>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</si>
  <si>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</si>
  <si>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</si>
  <si>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</si>
  <si>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</si>
  <si>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</si>
  <si>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</si>
  <si>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</si>
  <si>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</si>
  <si>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</si>
  <si>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</si>
  <si>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</si>
  <si>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</si>
  <si>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</si>
  <si>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</si>
  <si>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</si>
  <si>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</si>
  <si>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</si>
  <si>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</si>
  <si>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</si>
  <si>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</si>
  <si>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</si>
  <si>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</si>
  <si>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</si>
  <si>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</si>
  <si>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</si>
  <si>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</si>
  <si>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</si>
  <si>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</si>
  <si>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</si>
  <si>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</si>
  <si>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</si>
  <si>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</si>
  <si>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</si>
  <si>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</si>
  <si>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</si>
  <si>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</si>
  <si>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</si>
  <si>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</si>
  <si>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</si>
  <si>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</si>
  <si>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</si>
  <si>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</si>
  <si>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</si>
  <si>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</si>
  <si>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</si>
  <si>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</si>
  <si>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</si>
  <si>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</si>
  <si>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</si>
  <si>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</si>
  <si>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</si>
  <si>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</si>
  <si>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</si>
  <si>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</si>
  <si>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</si>
  <si>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</si>
  <si>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</si>
  <si>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</si>
  <si>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</si>
  <si>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</si>
  <si>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</si>
  <si>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</si>
  <si>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</si>
  <si>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</si>
  <si>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</si>
  <si>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</si>
  <si>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</si>
  <si>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</si>
  <si>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</si>
  <si>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</si>
  <si>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</si>
  <si>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</si>
  <si>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</si>
  <si>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</si>
  <si>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</si>
  <si>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</si>
  <si>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</si>
  <si>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</si>
  <si>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</si>
  <si>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</si>
  <si>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</si>
  <si>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</si>
  <si>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</si>
  <si>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</si>
  <si>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</si>
  <si>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</si>
  <si>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</si>
  <si>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</si>
  <si>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</si>
  <si>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</si>
  <si>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</si>
  <si>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</si>
  <si>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</si>
  <si>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</si>
  <si>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</si>
  <si>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</si>
  <si>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</si>
  <si>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</si>
  <si>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</si>
  <si>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</si>
  <si>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</si>
  <si>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</si>
  <si>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</si>
  <si>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</si>
  <si>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</si>
  <si>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</si>
  <si>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</si>
  <si>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</si>
  <si>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</si>
  <si>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</si>
  <si>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</si>
  <si>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</si>
  <si>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</si>
  <si>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</si>
  <si>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</si>
  <si>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</si>
  <si>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</si>
  <si>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</si>
  <si>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</si>
  <si>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</si>
  <si>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</si>
  <si>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</si>
  <si>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</si>
  <si>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</si>
  <si>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</si>
  <si>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</si>
  <si>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</si>
  <si>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</si>
  <si>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</si>
  <si>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</si>
  <si>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</si>
  <si>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</si>
  <si>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</si>
  <si>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</si>
  <si>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</si>
  <si>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</si>
  <si>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</si>
  <si>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</si>
  <si>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</si>
  <si>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</si>
  <si>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</si>
  <si>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</si>
  <si>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</si>
  <si>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</si>
  <si>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</si>
  <si>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</si>
  <si>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</si>
  <si>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</si>
  <si>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</si>
  <si>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</si>
  <si>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</si>
  <si>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</si>
  <si>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</si>
  <si>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</si>
  <si>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</si>
  <si>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</si>
  <si>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</si>
  <si>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</si>
  <si>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</si>
  <si>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</si>
  <si>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</si>
  <si>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</si>
  <si>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</si>
  <si>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</si>
  <si>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</si>
  <si>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</si>
  <si>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</si>
  <si>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</si>
  <si>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</si>
  <si>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</si>
  <si>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</si>
  <si>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</si>
  <si>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</si>
  <si>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</si>
  <si>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</si>
  <si>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</si>
  <si>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</si>
  <si>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</si>
  <si>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</si>
  <si>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</si>
  <si>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</si>
  <si>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</si>
  <si>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</si>
  <si>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</si>
  <si>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</si>
  <si>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</si>
  <si>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</si>
  <si>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</si>
  <si>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</si>
  <si>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</si>
  <si>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</si>
  <si>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</si>
  <si>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</si>
  <si>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</si>
  <si>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</si>
  <si>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</si>
  <si>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</si>
  <si>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</si>
  <si>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</si>
  <si>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</si>
  <si>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</si>
  <si>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</si>
  <si>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</si>
  <si>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</si>
  <si>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</si>
  <si>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</si>
  <si>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</si>
  <si>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</si>
  <si>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</si>
  <si>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</si>
  <si>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</si>
  <si>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</si>
  <si>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</si>
  <si>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</si>
  <si>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</si>
  <si>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</si>
  <si>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</si>
  <si>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</si>
  <si>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</si>
  <si>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</si>
  <si>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</si>
  <si>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</si>
  <si>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</si>
  <si>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</si>
  <si>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</si>
  <si>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</si>
  <si>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</si>
  <si>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</si>
  <si>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</si>
  <si>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</si>
  <si>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</si>
  <si>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</si>
  <si>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</si>
  <si>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</si>
  <si>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</si>
  <si>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</si>
  <si>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</si>
  <si>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</si>
  <si>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</si>
  <si>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</si>
  <si>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</si>
  <si>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</si>
  <si>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</si>
  <si>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</si>
  <si>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</si>
  <si>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</si>
  <si>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</si>
  <si>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</si>
  <si>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</si>
  <si>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</si>
  <si>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</si>
  <si>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</si>
  <si>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</si>
  <si>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</si>
  <si>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</si>
  <si>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</si>
  <si>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</si>
  <si>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</si>
  <si>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</si>
  <si>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</si>
  <si>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</si>
  <si>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</si>
  <si>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</si>
  <si>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</si>
  <si>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</si>
  <si>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</si>
  <si>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</si>
  <si>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</si>
  <si>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</si>
  <si>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</si>
  <si>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</si>
  <si>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</si>
  <si>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</si>
  <si>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</si>
  <si>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</si>
  <si>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</si>
  <si>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</si>
  <si>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</si>
  <si>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</si>
  <si>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</si>
  <si>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</si>
  <si>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</si>
  <si>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</si>
  <si>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</si>
  <si>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</si>
  <si>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</si>
  <si>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</si>
  <si>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</si>
  <si>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</si>
  <si>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</si>
  <si>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</si>
  <si>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</si>
  <si>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</si>
  <si>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</si>
  <si>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</si>
  <si>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</si>
  <si>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</si>
  <si>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</si>
  <si>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</si>
  <si>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</si>
  <si>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</si>
  <si>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</si>
  <si>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</si>
  <si>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</si>
  <si>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</si>
  <si>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</si>
  <si>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</si>
  <si>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</si>
  <si>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</si>
  <si>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</si>
  <si>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</si>
  <si>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</si>
  <si>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</si>
  <si>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</si>
  <si>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</si>
  <si>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</si>
  <si>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</si>
  <si>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</si>
  <si>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</si>
  <si>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</si>
  <si>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</si>
  <si>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</si>
  <si>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</si>
  <si>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</si>
  <si>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</si>
  <si>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</si>
  <si>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</si>
  <si>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</si>
  <si>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</si>
  <si>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</si>
  <si>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</si>
  <si>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</si>
  <si>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</si>
  <si>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</si>
  <si>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</si>
  <si>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</si>
  <si>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</si>
  <si>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</si>
  <si>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</si>
  <si>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</si>
  <si>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</si>
  <si>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</si>
  <si>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</si>
  <si>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</si>
  <si>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</si>
  <si>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</si>
  <si>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</si>
  <si>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</si>
  <si>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</si>
  <si>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</si>
  <si>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</si>
  <si>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</si>
  <si>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</si>
  <si>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</si>
  <si>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</si>
  <si>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</si>
  <si>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</si>
  <si>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</si>
  <si>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</si>
  <si>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</si>
  <si>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</si>
  <si>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</si>
  <si>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</si>
  <si>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</si>
  <si>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</si>
  <si>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</si>
  <si>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</si>
  <si>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</si>
  <si>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</si>
  <si>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</si>
  <si>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</si>
  <si>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</si>
  <si>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</si>
  <si>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</si>
  <si>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</si>
  <si>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</si>
  <si>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</si>
  <si>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</si>
  <si>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</si>
  <si>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</si>
  <si>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</si>
  <si>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</si>
  <si>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</si>
  <si>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</si>
  <si>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</si>
  <si>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</si>
  <si>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</si>
  <si>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</si>
  <si>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</si>
  <si>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</si>
  <si>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</si>
  <si>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</si>
  <si>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</si>
  <si>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</si>
  <si>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</si>
  <si>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</si>
  <si>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</si>
  <si>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</si>
  <si>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</si>
  <si>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</si>
  <si>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</si>
  <si>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</si>
  <si>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</si>
  <si>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</si>
  <si>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</si>
  <si>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</si>
  <si>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</si>
  <si>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</si>
  <si>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</si>
  <si>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</si>
  <si>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</si>
  <si>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</si>
  <si>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</si>
  <si>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</si>
  <si>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</si>
  <si>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</si>
  <si>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</si>
  <si>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</si>
  <si>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</si>
  <si>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</si>
  <si>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</si>
  <si>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</si>
  <si>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</si>
  <si>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</si>
  <si>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</si>
  <si>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</si>
  <si>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</si>
  <si>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</si>
  <si>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</si>
  <si>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</si>
  <si>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</si>
  <si>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</si>
  <si>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</si>
  <si>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</si>
  <si>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</si>
  <si>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</si>
  <si>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</si>
  <si>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</si>
  <si>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</si>
  <si>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</si>
  <si>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</si>
  <si>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</si>
  <si>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</si>
  <si>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</si>
  <si>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</si>
  <si>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</si>
  <si>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</si>
  <si>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</si>
  <si>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</si>
  <si>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</si>
  <si>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</si>
  <si>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</si>
  <si>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</si>
  <si>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</si>
  <si>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</si>
  <si>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</si>
  <si>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</si>
  <si>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</si>
  <si>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</si>
  <si>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</si>
  <si>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</si>
  <si>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</si>
  <si>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</si>
  <si>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</si>
  <si>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</si>
  <si>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</si>
  <si>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</si>
  <si>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</si>
  <si>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</si>
  <si>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</si>
  <si>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</si>
  <si>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</si>
  <si>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</si>
  <si>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</si>
  <si>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</si>
  <si>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</si>
  <si>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</si>
  <si>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</si>
  <si>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</si>
  <si>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</si>
  <si>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</si>
  <si>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</si>
  <si>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</si>
  <si>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</si>
  <si>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</si>
  <si>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</si>
  <si>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</si>
  <si>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</si>
  <si>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</si>
  <si>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</si>
  <si>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</si>
  <si>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</si>
  <si>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</si>
  <si>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</si>
  <si>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</si>
  <si>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</si>
  <si>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</si>
  <si>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</si>
  <si>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</si>
  <si>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</si>
  <si>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</si>
  <si>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</si>
  <si>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</si>
  <si>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</si>
  <si>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</si>
  <si>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</si>
  <si>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</si>
  <si>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</si>
  <si>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</si>
  <si>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</si>
  <si>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</si>
  <si>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</si>
  <si>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</si>
  <si>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</si>
  <si>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</si>
  <si>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</si>
  <si>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</si>
  <si>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</si>
  <si>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</si>
  <si>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</si>
  <si>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</si>
  <si>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</si>
  <si>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</si>
  <si>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</si>
  <si>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</si>
  <si>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</si>
  <si>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</si>
  <si>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</si>
  <si>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</si>
  <si>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</si>
  <si>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</si>
  <si>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</si>
  <si>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</si>
  <si>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</si>
  <si>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</si>
  <si>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</si>
  <si>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</si>
  <si>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</si>
  <si>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</si>
  <si>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</si>
  <si>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</si>
  <si>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</si>
  <si>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</si>
  <si>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</si>
  <si>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</si>
  <si>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</si>
  <si>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</si>
  <si>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</si>
  <si>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</si>
  <si>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</si>
  <si>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</si>
  <si>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</si>
  <si>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</si>
  <si>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</si>
  <si>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</si>
  <si>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</si>
  <si>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</si>
  <si>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</si>
  <si>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</si>
  <si>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</si>
  <si>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</si>
  <si>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</si>
  <si>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</si>
  <si>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</si>
  <si>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</si>
  <si>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</si>
  <si>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</si>
  <si>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</si>
  <si>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</si>
  <si>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</si>
  <si>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</si>
  <si>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</si>
  <si>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</si>
  <si>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</si>
  <si>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</si>
  <si>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</si>
  <si>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</si>
  <si>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</si>
  <si>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</si>
  <si>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</si>
  <si>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</si>
  <si>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</si>
  <si>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</si>
  <si>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</si>
  <si>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</si>
  <si>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</si>
  <si>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</si>
  <si>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</si>
  <si>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</si>
  <si>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</si>
  <si>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</si>
  <si>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</si>
  <si>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</si>
  <si>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</si>
  <si>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</si>
  <si>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</si>
  <si>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</si>
  <si>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</si>
  <si>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</si>
  <si>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</si>
  <si>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</si>
  <si>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</si>
  <si>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</si>
  <si>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</si>
  <si>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</si>
  <si>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</si>
  <si>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</si>
  <si>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</si>
  <si>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</si>
  <si>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</si>
  <si>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</si>
  <si>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</si>
  <si>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</si>
  <si>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</si>
  <si>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</si>
  <si>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</si>
  <si>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</si>
  <si>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</si>
  <si>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</si>
  <si>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</si>
  <si>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</si>
  <si>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</si>
  <si>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</si>
  <si>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</si>
  <si>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</si>
  <si>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</si>
  <si>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</si>
  <si>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</si>
  <si>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</si>
  <si>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</si>
  <si>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</si>
  <si>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</si>
  <si>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</si>
  <si>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</si>
  <si>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</si>
  <si>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</si>
  <si>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</si>
  <si>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</si>
  <si>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</si>
  <si>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</si>
  <si>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</si>
  <si>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</si>
  <si>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</si>
  <si>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</si>
  <si>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</si>
  <si>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</si>
  <si>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</si>
  <si>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</si>
  <si>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</si>
  <si>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</si>
  <si>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</si>
  <si>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</si>
  <si>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</si>
  <si>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</si>
  <si>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</si>
  <si>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</si>
  <si>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</si>
  <si>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</si>
  <si>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</si>
  <si>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</si>
  <si>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</si>
  <si>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</si>
  <si>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</si>
  <si>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</si>
  <si>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</si>
  <si>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</si>
  <si>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</si>
  <si>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</si>
  <si>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</si>
  <si>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</si>
  <si>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</si>
  <si>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</si>
  <si>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</si>
  <si>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</si>
  <si>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</si>
  <si>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</si>
  <si>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</si>
  <si>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</si>
  <si>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</si>
  <si>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</si>
  <si>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</si>
  <si>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</si>
  <si>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</si>
  <si>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</si>
  <si>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</si>
  <si>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</si>
  <si>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</si>
  <si>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</si>
  <si>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</si>
  <si>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</si>
  <si>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</si>
  <si>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</si>
  <si>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</si>
  <si>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</si>
  <si>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</si>
  <si>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</si>
  <si>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</si>
  <si>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</si>
  <si>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</si>
  <si>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</si>
  <si>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</si>
  <si>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</si>
  <si>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</si>
  <si>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</si>
  <si>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</si>
  <si>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</si>
  <si>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</si>
  <si>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</si>
  <si>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</si>
  <si>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</si>
  <si>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</si>
  <si>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</si>
  <si>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</si>
  <si>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</si>
  <si>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</si>
  <si>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</si>
  <si>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</si>
  <si>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</si>
  <si>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</si>
  <si>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</si>
  <si>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</si>
  <si>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</si>
  <si>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</si>
  <si>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</si>
  <si>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</si>
  <si>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</si>
  <si>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</si>
  <si>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</si>
  <si>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</si>
  <si>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</si>
  <si>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</si>
  <si>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</si>
  <si>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</si>
  <si>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</si>
  <si>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</si>
  <si>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</si>
  <si>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</si>
  <si>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</si>
  <si>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</si>
  <si>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</si>
  <si>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</si>
  <si>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</si>
  <si>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</si>
  <si>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</si>
  <si>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</si>
  <si>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</si>
  <si>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</si>
  <si>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</si>
  <si>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</si>
  <si>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</si>
  <si>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</si>
  <si>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</si>
  <si>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</si>
  <si>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</si>
  <si>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</si>
  <si>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</si>
  <si>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</si>
  <si>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</si>
  <si>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</si>
  <si>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</si>
  <si>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</si>
  <si>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</si>
  <si>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</si>
  <si>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</si>
  <si>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</si>
  <si>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</si>
  <si>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</si>
  <si>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</si>
  <si>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</si>
  <si>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</si>
  <si>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</si>
  <si>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</si>
  <si>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</si>
  <si>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</si>
  <si>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</si>
  <si>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</si>
  <si>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</si>
  <si>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</si>
  <si>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</si>
  <si>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</si>
  <si>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</si>
  <si>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</si>
  <si>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</si>
  <si>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</si>
  <si>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</si>
  <si>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</si>
  <si>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</si>
  <si>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</si>
  <si>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</si>
  <si>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</si>
  <si>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</si>
  <si>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</si>
  <si>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</si>
  <si>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</si>
  <si>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</si>
  <si>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</si>
  <si>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</si>
  <si>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</si>
  <si>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</si>
  <si>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</si>
  <si>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</si>
  <si>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</si>
  <si>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</si>
  <si>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</si>
  <si>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</si>
  <si>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</si>
  <si>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</si>
  <si>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</si>
  <si>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</si>
  <si>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</si>
  <si>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</si>
  <si>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</si>
  <si>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</si>
  <si>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</si>
  <si>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</si>
  <si>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</si>
  <si>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</si>
  <si>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</si>
  <si>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</si>
  <si>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</si>
  <si>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</si>
  <si>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</si>
  <si>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</si>
  <si>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</si>
  <si>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</si>
  <si>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</si>
  <si>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</si>
  <si>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</si>
  <si>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</si>
  <si>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</si>
  <si>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</si>
  <si>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</si>
  <si>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</si>
  <si>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</si>
  <si>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</si>
  <si>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</si>
  <si>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</si>
  <si>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</si>
  <si>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</si>
  <si>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</si>
  <si>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</si>
  <si>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</si>
  <si>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</si>
  <si>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</si>
  <si>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</si>
  <si>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</si>
  <si>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</si>
  <si>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</si>
  <si>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</si>
  <si>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</si>
  <si>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</si>
  <si>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</si>
  <si>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</si>
  <si>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</si>
  <si>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</si>
  <si>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</si>
  <si>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</si>
  <si>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</si>
  <si>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</si>
  <si>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</si>
  <si>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</si>
  <si>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</si>
  <si>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</si>
  <si>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</si>
  <si>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</si>
  <si>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</si>
  <si>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</si>
  <si>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</si>
  <si>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</si>
  <si>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</si>
  <si>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</si>
  <si>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</si>
  <si>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</si>
  <si>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</si>
  <si>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</si>
  <si>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</si>
  <si>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</si>
  <si>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</si>
  <si>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</si>
  <si>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</si>
  <si>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</si>
  <si>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</si>
  <si>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</si>
  <si>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</si>
  <si>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</si>
  <si>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</si>
  <si>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</si>
  <si>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</si>
  <si>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</si>
  <si>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</si>
  <si>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</si>
  <si>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</si>
  <si>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</si>
  <si>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</si>
  <si>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</si>
  <si>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</si>
  <si>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</si>
  <si>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</si>
  <si>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</si>
  <si>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</si>
  <si>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</si>
  <si>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</si>
  <si>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</si>
  <si>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</si>
  <si>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</si>
  <si>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</si>
  <si>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</si>
  <si>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</si>
  <si>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</si>
  <si>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</si>
  <si>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</si>
  <si>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</si>
  <si>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</si>
  <si>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</si>
  <si>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</si>
  <si>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</si>
  <si>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</si>
  <si>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</si>
  <si>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</si>
  <si>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</si>
  <si>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</si>
  <si>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</si>
  <si>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</si>
  <si>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</si>
  <si>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</si>
  <si>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</si>
  <si>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</si>
  <si>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</si>
  <si>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</si>
  <si>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</si>
  <si>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</si>
  <si>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</si>
  <si>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</si>
  <si>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</si>
  <si>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</si>
  <si>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</si>
  <si>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</si>
  <si>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</si>
  <si>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</si>
  <si>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</si>
  <si>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</si>
  <si>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</si>
  <si>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</si>
  <si>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</si>
  <si>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</si>
  <si>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</si>
  <si>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</si>
  <si>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</si>
  <si>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</si>
  <si>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</si>
  <si>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</si>
  <si>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</si>
  <si>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</si>
  <si>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</si>
  <si>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</si>
  <si>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</si>
  <si>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</si>
  <si>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</si>
  <si>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</si>
  <si>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</si>
  <si>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</si>
  <si>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</si>
  <si>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</si>
  <si>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</si>
  <si>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</si>
  <si>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</si>
  <si>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</si>
  <si>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</si>
  <si>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</si>
  <si>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</si>
  <si>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</si>
  <si>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</si>
  <si>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</si>
  <si>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</si>
  <si>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</si>
  <si>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</si>
  <si>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</si>
  <si>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</si>
  <si>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</si>
  <si>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</si>
  <si>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</si>
  <si>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</si>
  <si>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</si>
  <si>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</si>
  <si>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</si>
  <si>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</si>
  <si>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</si>
  <si>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</si>
  <si>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</si>
  <si>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</si>
  <si>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</si>
  <si>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</si>
  <si>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</si>
  <si>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</si>
  <si>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</si>
  <si>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</si>
  <si>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</si>
  <si>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</si>
  <si>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</si>
  <si>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</si>
  <si>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</si>
  <si>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</si>
  <si>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</si>
  <si>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</si>
  <si>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</si>
  <si>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</si>
  <si>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</si>
  <si>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</si>
  <si>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</si>
  <si>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</si>
  <si>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</si>
  <si>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</si>
  <si>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</si>
  <si>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</si>
  <si>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</si>
  <si>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</si>
  <si>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</si>
  <si>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</si>
  <si>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</si>
  <si>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</si>
  <si>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</si>
  <si>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</si>
  <si>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</si>
  <si>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</si>
  <si>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</si>
  <si>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</si>
  <si>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</si>
  <si>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</si>
  <si>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</si>
  <si>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</si>
  <si>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</si>
  <si>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</si>
  <si>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</si>
  <si>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</si>
  <si>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</si>
  <si>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</si>
  <si>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</si>
  <si>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</si>
  <si>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</si>
  <si>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</si>
  <si>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</si>
  <si>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</si>
  <si>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</si>
  <si>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</si>
  <si>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</si>
  <si>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</si>
  <si>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</si>
  <si>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</si>
  <si>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</si>
  <si>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</si>
  <si>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</si>
  <si>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</si>
  <si>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</si>
  <si>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</si>
  <si>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</si>
  <si>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</si>
  <si>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</si>
  <si>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</si>
  <si>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</si>
  <si>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</si>
  <si>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</si>
  <si>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</si>
  <si>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</si>
  <si>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</si>
  <si>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</si>
  <si>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</si>
  <si>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</si>
  <si>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</si>
  <si>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</si>
  <si>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</si>
  <si>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</si>
  <si>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</si>
  <si>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</si>
  <si>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</si>
  <si>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</si>
  <si>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</si>
  <si>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</si>
  <si>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</si>
  <si>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</si>
  <si>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</si>
  <si>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</si>
  <si>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</si>
  <si>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</si>
  <si>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</si>
  <si>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</si>
  <si>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</si>
  <si>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</si>
  <si>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</si>
  <si>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</si>
  <si>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</si>
  <si>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</si>
  <si>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</si>
  <si>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</si>
  <si>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</si>
  <si>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</si>
  <si>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</si>
  <si>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</si>
  <si>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</si>
  <si>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</si>
  <si>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</si>
  <si>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</si>
  <si>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</si>
  <si>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</si>
  <si>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</si>
  <si>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</si>
  <si>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</si>
  <si>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</si>
  <si>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</si>
  <si>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</si>
  <si>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</si>
  <si>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</si>
  <si>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</si>
  <si>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</si>
  <si>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</si>
  <si>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</si>
  <si>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</si>
  <si>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</si>
  <si>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</si>
  <si>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</si>
  <si>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</si>
  <si>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</si>
  <si>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</si>
  <si>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</si>
  <si>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</si>
  <si>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</si>
  <si>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</si>
  <si>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</si>
  <si>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</si>
  <si>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</si>
  <si>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</si>
  <si>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</si>
  <si>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</si>
  <si>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</si>
  <si>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</si>
  <si>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</si>
  <si>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</si>
  <si>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</si>
  <si>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</si>
  <si>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</si>
  <si>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</si>
  <si>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</si>
  <si>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</si>
  <si>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</si>
  <si>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</si>
  <si>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</si>
  <si>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</si>
  <si>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</si>
  <si>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</si>
  <si>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</si>
  <si>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</si>
  <si>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</si>
  <si>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</si>
  <si>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</si>
  <si>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</si>
  <si>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</si>
  <si>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</si>
  <si>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</si>
  <si>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</si>
  <si>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</si>
  <si>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</si>
  <si>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</si>
  <si>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</si>
  <si>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</si>
  <si>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</si>
  <si>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</si>
  <si>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</si>
  <si>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</si>
  <si>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</si>
  <si>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</si>
  <si>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</si>
  <si>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</si>
  <si>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</si>
  <si>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</si>
  <si>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</si>
  <si>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</si>
  <si>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</si>
  <si>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</si>
  <si>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</si>
  <si>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</si>
  <si>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</si>
  <si>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</si>
  <si>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</si>
  <si>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</si>
  <si>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</si>
  <si>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</si>
  <si>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</si>
  <si>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</si>
  <si>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</si>
  <si>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</si>
  <si>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</si>
  <si>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</si>
  <si>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</si>
  <si>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</si>
  <si>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</si>
  <si>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</si>
  <si>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</si>
  <si>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</si>
  <si>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</si>
  <si>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</si>
  <si>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</si>
  <si>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</si>
  <si>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</si>
  <si>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</si>
  <si>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</si>
  <si>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</si>
  <si>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</si>
  <si>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</si>
  <si>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</si>
  <si>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</si>
  <si>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</si>
  <si>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</si>
  <si>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</si>
  <si>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</si>
  <si>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</si>
  <si>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</si>
  <si>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</si>
  <si>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</si>
  <si>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</si>
  <si>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</si>
  <si>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</si>
  <si>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</si>
  <si>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</si>
  <si>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</si>
  <si>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</si>
  <si>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</si>
  <si>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</si>
  <si>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</si>
  <si>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</si>
  <si>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</si>
  <si>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</si>
  <si>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</si>
  <si>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</si>
  <si>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</si>
  <si>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</si>
  <si>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</si>
  <si>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</si>
  <si>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</si>
  <si>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</si>
  <si>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</si>
  <si>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</si>
  <si>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</si>
  <si>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</si>
  <si>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</si>
  <si>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</si>
  <si>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</si>
  <si>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</si>
  <si>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</si>
  <si>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</si>
  <si>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</si>
  <si>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</si>
  <si>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</si>
  <si>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</si>
  <si>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</si>
  <si>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</si>
  <si>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</si>
  <si>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</si>
  <si>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</si>
  <si>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</si>
  <si>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</si>
  <si>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</si>
  <si>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</si>
  <si>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</si>
  <si>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</si>
  <si>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</si>
  <si>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</si>
  <si>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</si>
  <si>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</si>
  <si>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</si>
  <si>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</si>
  <si>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</si>
  <si>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</si>
  <si>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</si>
  <si>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</si>
  <si>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</si>
  <si>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</si>
  <si>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</si>
  <si>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</si>
  <si>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</si>
  <si>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</si>
  <si>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</si>
  <si>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</si>
  <si>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</si>
  <si>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</si>
  <si>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</si>
  <si>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</si>
  <si>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</si>
  <si>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</si>
  <si>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</si>
  <si>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</si>
  <si>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</si>
  <si>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</si>
  <si>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</si>
  <si>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</si>
  <si>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</si>
  <si>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</si>
  <si>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</si>
  <si>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</si>
  <si>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</si>
  <si>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</si>
  <si>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</si>
  <si>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</si>
  <si>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</si>
  <si>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</si>
  <si>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</si>
  <si>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</si>
  <si>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</si>
  <si>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</si>
  <si>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</si>
  <si>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</si>
  <si>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</si>
  <si>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</si>
  <si>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</si>
  <si>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</si>
  <si>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</si>
  <si>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</si>
  <si>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</si>
  <si>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</si>
  <si>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</si>
  <si>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</si>
  <si>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</si>
  <si>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</si>
  <si>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</si>
  <si>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</si>
  <si>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</si>
  <si>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</si>
  <si>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</si>
  <si>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</si>
  <si>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</si>
  <si>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</si>
  <si>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</si>
  <si>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</si>
  <si>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</si>
  <si>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</si>
  <si>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</si>
  <si>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</si>
  <si>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</si>
  <si>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</si>
  <si>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</si>
  <si>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</si>
  <si>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</si>
  <si>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</si>
  <si>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</si>
  <si>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</si>
  <si>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</si>
  <si>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</si>
  <si>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</si>
  <si>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</si>
  <si>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</si>
  <si>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</si>
  <si>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</si>
  <si>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</si>
  <si>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</si>
  <si>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</si>
  <si>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</si>
  <si>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</si>
  <si>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</si>
  <si>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</si>
  <si>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</si>
  <si>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</si>
  <si>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</si>
  <si>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</si>
  <si>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</si>
  <si>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</si>
  <si>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</si>
  <si>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</si>
  <si>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</si>
  <si>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</si>
  <si>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</si>
  <si>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</si>
  <si>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</si>
  <si>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</si>
  <si>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</si>
  <si>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</si>
  <si>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</si>
  <si>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</si>
  <si>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</si>
  <si>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</si>
  <si>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</si>
  <si>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</si>
  <si>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</si>
  <si>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</si>
  <si>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</si>
  <si>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</si>
  <si>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</si>
  <si>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</si>
  <si>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</si>
  <si>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</si>
  <si>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</si>
  <si>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</si>
  <si>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</si>
  <si>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</si>
  <si>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</si>
  <si>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</si>
  <si>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</si>
  <si>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</si>
  <si>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</si>
  <si>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</si>
  <si>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</si>
  <si>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</si>
  <si>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</si>
  <si>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</si>
  <si>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</si>
  <si>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</si>
  <si>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</si>
  <si>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</si>
  <si>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</si>
  <si>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</si>
  <si>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</si>
  <si>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</si>
  <si>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</si>
  <si>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</si>
  <si>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</si>
  <si>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</si>
  <si>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</si>
  <si>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</si>
  <si>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</si>
  <si>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</si>
  <si>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</si>
  <si>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</si>
  <si>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</si>
  <si>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</si>
  <si>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</si>
  <si>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</si>
  <si>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</si>
  <si>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</si>
  <si>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</si>
  <si>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</si>
  <si>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</si>
  <si>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</si>
  <si>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</si>
  <si>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</si>
  <si>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</si>
  <si>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</si>
  <si>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</si>
  <si>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</si>
  <si>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</si>
  <si>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</si>
  <si>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</si>
  <si>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</si>
  <si>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</si>
  <si>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</si>
  <si>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</si>
  <si>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</si>
  <si>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</si>
  <si>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</si>
  <si>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</si>
  <si>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</si>
  <si>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</si>
  <si>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</si>
  <si>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</si>
  <si>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</si>
  <si>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</si>
  <si>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</si>
  <si>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</si>
  <si>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</si>
  <si>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</si>
  <si>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</si>
  <si>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</si>
  <si>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</si>
  <si>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</si>
  <si>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</si>
  <si>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</si>
  <si>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</si>
  <si>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</si>
  <si>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</si>
  <si>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</si>
  <si>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</si>
  <si>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</si>
  <si>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</si>
  <si>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</si>
  <si>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</si>
  <si>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</si>
  <si>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</si>
  <si>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</si>
  <si>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</si>
  <si>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</si>
  <si>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</si>
  <si>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</si>
  <si>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</si>
  <si>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</si>
  <si>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</si>
  <si>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</si>
  <si>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</si>
  <si>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</si>
  <si>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</si>
  <si>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</si>
  <si>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</si>
  <si>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</si>
  <si>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</si>
  <si>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</si>
  <si>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</si>
  <si>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</si>
  <si>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</si>
  <si>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</si>
  <si>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</si>
  <si>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</si>
  <si>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</si>
  <si>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</si>
  <si>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</si>
  <si>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</si>
  <si>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</si>
  <si>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</si>
  <si>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</si>
  <si>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</si>
  <si>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</si>
  <si>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</si>
  <si>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</si>
  <si>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</si>
  <si>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</si>
  <si>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</si>
  <si>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</si>
  <si>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</si>
  <si>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</si>
  <si>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</si>
  <si>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</si>
  <si>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</si>
  <si>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</si>
  <si>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</si>
  <si>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</si>
  <si>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</si>
  <si>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</si>
  <si>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</si>
  <si>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</si>
  <si>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</si>
  <si>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</si>
  <si>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</si>
  <si>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</si>
  <si>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</si>
  <si>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</si>
  <si>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</si>
  <si>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</si>
  <si>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</si>
  <si>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</si>
  <si>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</si>
  <si>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</si>
  <si>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</si>
  <si>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</si>
  <si>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</si>
  <si>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</si>
  <si>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</si>
  <si>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</si>
  <si>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</si>
  <si>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</si>
  <si>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</si>
  <si>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</si>
  <si>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</si>
  <si>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</si>
  <si>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</si>
  <si>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</si>
  <si>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</si>
  <si>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</si>
  <si>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</si>
  <si>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</si>
  <si>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</si>
  <si>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</si>
  <si>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</si>
  <si>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</si>
  <si>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</si>
  <si>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</si>
  <si>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</si>
  <si>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</si>
  <si>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</si>
  <si>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</si>
  <si>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</si>
  <si>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</si>
  <si>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</si>
  <si>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</si>
  <si>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</si>
  <si>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</si>
  <si>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</si>
  <si>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</si>
  <si>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</si>
  <si>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</si>
  <si>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</si>
  <si>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</si>
  <si>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</si>
  <si>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</si>
  <si>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</si>
  <si>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</si>
  <si>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</si>
  <si>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</si>
  <si>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</si>
  <si>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</si>
  <si>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</si>
  <si>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</si>
  <si>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</si>
  <si>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</si>
  <si>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</si>
  <si>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</si>
  <si>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</si>
  <si>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</si>
  <si>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</si>
  <si>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</si>
  <si>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</si>
  <si>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</si>
  <si>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</si>
  <si>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</si>
  <si>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</si>
  <si>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</si>
  <si>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</si>
  <si>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</si>
  <si>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</si>
  <si>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</si>
  <si>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</si>
  <si>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</si>
  <si>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</si>
  <si>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</si>
  <si>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</si>
  <si>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</si>
  <si>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</si>
  <si>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</si>
  <si>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</si>
  <si>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</si>
  <si>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</si>
  <si>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</si>
  <si>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</si>
  <si>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</si>
  <si>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</si>
  <si>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</si>
  <si>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</si>
  <si>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</si>
  <si>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</si>
  <si>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</si>
  <si>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</si>
  <si>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</si>
  <si>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</si>
  <si>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</si>
  <si>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</si>
  <si>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</si>
  <si>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</si>
  <si>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</si>
  <si>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</si>
  <si>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</si>
  <si>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</si>
  <si>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</si>
  <si>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</si>
  <si>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</si>
  <si>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</si>
  <si>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</si>
  <si>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</si>
  <si>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</si>
  <si>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</si>
  <si>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</si>
  <si>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</si>
  <si>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</si>
  <si>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</si>
  <si>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</si>
  <si>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</si>
  <si>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</si>
  <si>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</si>
  <si>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</si>
  <si>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</si>
  <si>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</si>
  <si>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</si>
  <si>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</si>
  <si>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</si>
  <si>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</si>
  <si>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</si>
  <si>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</si>
  <si>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</si>
  <si>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</si>
  <si>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</si>
  <si>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</si>
  <si>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</si>
  <si>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</si>
  <si>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</si>
  <si>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</si>
  <si>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</si>
  <si>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</si>
  <si>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</si>
  <si>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</si>
  <si>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</si>
  <si>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</si>
  <si>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</si>
  <si>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</si>
  <si>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</si>
  <si>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</si>
  <si>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</si>
  <si>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</si>
  <si>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</si>
  <si>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</si>
  <si>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</si>
  <si>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</si>
  <si>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</si>
  <si>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</si>
  <si>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</si>
  <si>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</si>
  <si>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</si>
  <si>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</si>
  <si>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</si>
  <si>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</si>
  <si>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</si>
  <si>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</si>
  <si>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</si>
  <si>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</si>
  <si>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</si>
  <si>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</si>
  <si>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</si>
  <si>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</si>
  <si>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</si>
  <si>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</si>
  <si>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</si>
  <si>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</si>
  <si>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</si>
  <si>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</si>
  <si>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</si>
  <si>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</si>
  <si>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</si>
  <si>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</si>
  <si>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</si>
  <si>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</si>
  <si>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</si>
  <si>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</si>
  <si>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</si>
  <si>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</si>
  <si>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</si>
  <si>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</si>
  <si>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</si>
  <si>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</si>
  <si>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</si>
  <si>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</si>
  <si>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</si>
  <si>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</si>
  <si>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</si>
  <si>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</si>
  <si>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</si>
  <si>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</si>
  <si>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</si>
  <si>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</si>
  <si>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</si>
  <si>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</si>
  <si>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</si>
  <si>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</si>
  <si>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</si>
  <si>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</si>
  <si>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</si>
  <si>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</si>
  <si>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</si>
  <si>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</si>
  <si>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</si>
  <si>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</si>
  <si>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</si>
  <si>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</si>
  <si>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</si>
  <si>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</si>
  <si>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</si>
  <si>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</si>
  <si>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</si>
  <si>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</si>
  <si>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</si>
  <si>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</si>
  <si>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</si>
  <si>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</si>
  <si>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</si>
  <si>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</si>
  <si>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</si>
  <si>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</si>
  <si>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</si>
  <si>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</si>
  <si>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</si>
  <si>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</si>
  <si>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</si>
  <si>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</si>
  <si>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</si>
  <si>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</si>
  <si>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</si>
  <si>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</si>
  <si>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</si>
  <si>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</si>
  <si>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</si>
  <si>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</si>
  <si>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</si>
  <si>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</si>
  <si>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</si>
  <si>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</si>
  <si>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</si>
  <si>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</si>
  <si>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</si>
  <si>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</si>
  <si>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</si>
  <si>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</si>
  <si>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</si>
  <si>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</si>
  <si>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</si>
  <si>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</si>
  <si>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</si>
  <si>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</si>
  <si>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</si>
  <si>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</si>
  <si>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</si>
  <si>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</si>
  <si>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</si>
  <si>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</si>
  <si>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</si>
  <si>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</si>
  <si>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</si>
  <si>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</si>
  <si>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</si>
  <si>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</si>
  <si>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</si>
  <si>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</si>
  <si>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</si>
  <si>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</si>
  <si>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</si>
  <si>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</si>
  <si>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</si>
  <si>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</si>
  <si>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</si>
  <si>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</si>
  <si>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</si>
  <si>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</si>
  <si>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</si>
  <si>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</si>
  <si>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</si>
  <si>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</si>
  <si>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</si>
  <si>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</si>
  <si>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</si>
  <si>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</si>
  <si>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</si>
  <si>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</si>
  <si>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</si>
  <si>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</si>
  <si>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</si>
  <si>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</si>
  <si>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</si>
  <si>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</si>
  <si>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</si>
  <si>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</si>
  <si>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</si>
  <si>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</si>
  <si>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</si>
  <si>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</si>
  <si>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</si>
  <si>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</si>
  <si>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</si>
  <si>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</si>
  <si>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</si>
  <si>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</si>
  <si>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</si>
  <si>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</si>
  <si>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</si>
  <si>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</si>
  <si>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</si>
  <si>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</si>
  <si>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</si>
  <si>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</si>
  <si>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</si>
  <si>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</si>
  <si>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</si>
  <si>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</si>
  <si>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</si>
  <si>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</si>
  <si>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</si>
  <si>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</si>
  <si>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</si>
  <si>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</si>
  <si>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</si>
  <si>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</si>
  <si>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</si>
  <si>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</si>
  <si>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</si>
  <si>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</si>
  <si>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</si>
  <si>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</si>
  <si>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</si>
  <si>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</si>
  <si>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</si>
  <si>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</si>
  <si>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</si>
  <si>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</si>
  <si>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</si>
  <si>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</si>
  <si>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</si>
  <si>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</si>
  <si>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</si>
  <si>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</si>
  <si>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</si>
  <si>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</si>
  <si>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</si>
  <si>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</si>
  <si>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</si>
  <si>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</si>
  <si>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</si>
  <si>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</si>
  <si>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</si>
  <si>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</si>
  <si>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</si>
  <si>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</si>
  <si>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</si>
  <si>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</si>
  <si>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</si>
  <si>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</si>
  <si>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</si>
  <si>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</si>
  <si>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</si>
  <si>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</si>
  <si>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</si>
  <si>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</si>
  <si>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</si>
  <si>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</si>
  <si>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</si>
  <si>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</si>
  <si>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</si>
  <si>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</si>
  <si>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</si>
  <si>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</si>
  <si>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</si>
  <si>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</si>
  <si>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</si>
  <si>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</si>
  <si>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</si>
  <si>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</si>
  <si>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</si>
  <si>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</si>
  <si>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</si>
  <si>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</si>
  <si>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</si>
  <si>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</si>
  <si>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</si>
  <si>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</si>
  <si>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</si>
  <si>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</si>
  <si>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</si>
  <si>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</si>
  <si>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</si>
  <si>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</si>
  <si>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</si>
  <si>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</si>
  <si>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</si>
  <si>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</si>
  <si>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</si>
  <si>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</si>
  <si>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</si>
  <si>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</si>
  <si>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</si>
  <si>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</si>
  <si>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</si>
  <si>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</si>
  <si>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</si>
  <si>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</si>
  <si>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</si>
  <si>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</si>
  <si>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</si>
  <si>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</si>
  <si>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</si>
  <si>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</si>
  <si>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</si>
  <si>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</si>
  <si>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</si>
  <si>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</si>
  <si>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</si>
  <si>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</si>
  <si>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</si>
  <si>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</si>
  <si>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</si>
  <si>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</si>
  <si>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</si>
  <si>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</si>
  <si>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</si>
  <si>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</si>
  <si>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</si>
  <si>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</si>
  <si>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</si>
  <si>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</si>
  <si>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</si>
  <si>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</si>
  <si>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</si>
  <si>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</si>
  <si>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</si>
  <si>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</si>
  <si>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</si>
  <si>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</si>
  <si>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</si>
  <si>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</si>
  <si>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</si>
  <si>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</si>
  <si>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</si>
  <si>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</si>
  <si>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</si>
  <si>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</si>
  <si>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</si>
  <si>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</si>
  <si>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</si>
  <si>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</si>
  <si>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</si>
  <si>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</si>
  <si>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</si>
  <si>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</si>
  <si>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</si>
  <si>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</si>
  <si>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</si>
  <si>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</si>
  <si>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</si>
  <si>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</si>
  <si>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</si>
  <si>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</si>
  <si>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</si>
  <si>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</si>
  <si>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</si>
  <si>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</si>
  <si>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</si>
  <si>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</si>
  <si>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</si>
  <si>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</si>
  <si>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</si>
  <si>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</si>
  <si>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</si>
  <si>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</si>
  <si>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</si>
  <si>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</si>
  <si>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</si>
  <si>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</si>
  <si>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</si>
  <si>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</si>
  <si>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</si>
  <si>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</si>
  <si>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</si>
  <si>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</si>
  <si>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</si>
  <si>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</si>
  <si>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</si>
  <si>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</si>
  <si>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</si>
  <si>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</si>
  <si>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</si>
  <si>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</si>
  <si>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</si>
  <si>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</si>
  <si>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</si>
  <si>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</si>
  <si>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</si>
  <si>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</si>
  <si>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</si>
  <si>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</si>
  <si>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</si>
  <si>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</si>
  <si>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</si>
  <si>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</si>
  <si>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</si>
  <si>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</si>
  <si>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</si>
  <si>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</si>
  <si>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</si>
  <si>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</si>
  <si>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</si>
  <si>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</si>
  <si>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</si>
  <si>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</si>
  <si>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</si>
  <si>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</si>
  <si>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</si>
  <si>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</si>
  <si>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</si>
  <si>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</si>
  <si>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</si>
  <si>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</si>
  <si>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</si>
  <si>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</si>
  <si>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</si>
  <si>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</si>
  <si>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</si>
  <si>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</si>
  <si>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</si>
  <si>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</si>
  <si>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</si>
  <si>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</si>
  <si>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</si>
  <si>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</si>
  <si>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</si>
  <si>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</si>
  <si>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</si>
  <si>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</si>
  <si>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</si>
  <si>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</si>
  <si>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</si>
  <si>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</si>
  <si>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</si>
  <si>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</si>
  <si>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</si>
  <si>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</si>
  <si>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</si>
  <si>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</si>
  <si>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</si>
  <si>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</si>
  <si>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</si>
  <si>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</si>
  <si>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</si>
  <si>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</si>
  <si>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</si>
  <si>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</si>
  <si>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</si>
  <si>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</si>
  <si>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</si>
  <si>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</si>
  <si>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</si>
  <si>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</si>
  <si>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</si>
  <si>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</si>
  <si>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</si>
  <si>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</si>
  <si>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</si>
  <si>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</si>
  <si>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</si>
  <si>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</si>
  <si>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</si>
  <si>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</si>
  <si>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</si>
  <si>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</si>
  <si>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</si>
  <si>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</si>
  <si>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</si>
  <si>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</si>
  <si>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</si>
  <si>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</si>
  <si>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</si>
  <si>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</si>
  <si>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</si>
  <si>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</si>
  <si>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</si>
  <si>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</si>
  <si>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</si>
  <si>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</si>
  <si>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</si>
  <si>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</si>
  <si>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</si>
  <si>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</si>
  <si>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</si>
  <si>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</si>
  <si>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</si>
  <si>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</si>
  <si>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</si>
  <si>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</si>
  <si>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</si>
  <si>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</si>
  <si>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</si>
  <si>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</si>
  <si>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</si>
  <si>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</si>
  <si>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</si>
  <si>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</si>
  <si>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</si>
  <si>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</si>
  <si>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</si>
  <si>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</si>
  <si>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</si>
  <si>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</si>
  <si>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</si>
  <si>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</si>
  <si>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</si>
  <si>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</si>
  <si>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</si>
  <si>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</si>
  <si>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</si>
  <si>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</si>
  <si>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</si>
  <si>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</si>
  <si>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</si>
  <si>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</si>
  <si>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</si>
  <si>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</si>
  <si>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</si>
  <si>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</si>
  <si>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</si>
  <si>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</si>
  <si>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</si>
  <si>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</si>
  <si>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</si>
  <si>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</si>
  <si>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</si>
  <si>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</si>
  <si>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</si>
  <si>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</si>
  <si>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</si>
  <si>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</si>
  <si>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</si>
  <si>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</si>
  <si>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</si>
  <si>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</si>
  <si>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</si>
  <si>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</si>
  <si>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</si>
  <si>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</si>
  <si>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</si>
  <si>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</si>
  <si>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</si>
  <si>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</si>
  <si>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</si>
  <si>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</si>
  <si>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</si>
  <si>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</si>
  <si>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</si>
  <si>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</si>
  <si>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</si>
  <si>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</si>
  <si>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</si>
  <si>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</si>
  <si>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</si>
  <si>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</si>
  <si>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</si>
  <si>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</si>
  <si>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</si>
  <si>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</si>
  <si>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</si>
  <si>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</si>
  <si>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</si>
  <si>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</si>
  <si>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</si>
  <si>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</si>
  <si>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</si>
  <si>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</si>
  <si>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</si>
  <si>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</si>
  <si>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</si>
  <si>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</si>
  <si>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</si>
  <si>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</si>
  <si>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</si>
  <si>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</si>
  <si>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</si>
  <si>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</si>
  <si>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</si>
  <si>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</si>
  <si>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</si>
  <si>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</si>
  <si>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</si>
  <si>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</si>
  <si>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</si>
  <si>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</si>
  <si>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</si>
  <si>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</si>
  <si>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</si>
  <si>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</si>
  <si>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</si>
  <si>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</si>
  <si>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</si>
  <si>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</si>
  <si>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</si>
  <si>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</si>
  <si>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</si>
  <si>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</si>
  <si>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</si>
  <si>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</si>
  <si>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</si>
  <si>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</si>
  <si>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</si>
  <si>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</si>
  <si>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</si>
  <si>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</si>
  <si>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</si>
  <si>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</si>
  <si>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</si>
  <si>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</si>
  <si>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</si>
  <si>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</si>
  <si>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</si>
  <si>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</si>
  <si>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</si>
  <si>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</si>
  <si>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</si>
  <si>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</si>
  <si>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</si>
  <si>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</si>
  <si>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</si>
  <si>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</si>
  <si>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</si>
  <si>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</si>
  <si>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</si>
  <si>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</si>
  <si>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</si>
  <si>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</si>
  <si>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</si>
  <si>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</si>
  <si>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</si>
  <si>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</si>
  <si>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</si>
  <si>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</si>
  <si>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</si>
  <si>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</si>
  <si>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</si>
  <si>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</si>
  <si>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</si>
  <si>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</si>
  <si>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</si>
  <si>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</si>
  <si>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</si>
  <si>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</si>
  <si>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</si>
  <si>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</si>
  <si>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</si>
  <si>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</si>
  <si>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</si>
  <si>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</si>
  <si>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</si>
  <si>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</si>
  <si>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</si>
  <si>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</si>
  <si>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</si>
  <si>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</si>
  <si>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</si>
  <si>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</si>
  <si>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</si>
  <si>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</si>
  <si>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</si>
  <si>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</si>
  <si>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</si>
  <si>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</si>
  <si>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</si>
  <si>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</si>
  <si>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</si>
  <si>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</si>
  <si>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</si>
  <si>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</si>
  <si>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</si>
  <si>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</si>
  <si>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</si>
  <si>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</si>
  <si>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</si>
  <si>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</si>
  <si>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</si>
  <si>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</si>
  <si>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</si>
  <si>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</si>
  <si>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</si>
  <si>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</si>
  <si>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</si>
  <si>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</si>
  <si>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</si>
  <si>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</si>
  <si>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</si>
  <si>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</si>
  <si>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</si>
  <si>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</si>
  <si>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</si>
  <si>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</si>
  <si>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</si>
  <si>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</si>
  <si>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</si>
  <si>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</si>
  <si>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</si>
  <si>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</si>
  <si>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</si>
  <si>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</si>
  <si>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</si>
  <si>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</si>
  <si>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</si>
  <si>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</si>
  <si>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</si>
  <si>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</si>
  <si>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</si>
  <si>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</si>
  <si>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</si>
  <si>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</si>
  <si>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</si>
  <si>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</si>
  <si>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</si>
  <si>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</si>
  <si>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</si>
  <si>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</si>
  <si>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</si>
  <si>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</si>
  <si>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</si>
  <si>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</si>
  <si>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</si>
  <si>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</si>
  <si>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</si>
  <si>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</si>
  <si>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</si>
  <si>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</si>
  <si>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</si>
  <si>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</si>
  <si>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</si>
  <si>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</si>
  <si>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</si>
  <si>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</si>
  <si>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</si>
  <si>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</si>
  <si>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</si>
  <si>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</si>
  <si>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</si>
  <si>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</si>
  <si>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</si>
  <si>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</si>
  <si>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</si>
  <si>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</si>
  <si>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</si>
  <si>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</si>
  <si>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</si>
  <si>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</si>
  <si>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</si>
  <si>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</si>
  <si>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</si>
  <si>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</si>
  <si>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</si>
  <si>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</si>
  <si>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</si>
  <si>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</si>
  <si>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</si>
  <si>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</si>
  <si>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</si>
  <si>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</si>
  <si>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</si>
  <si>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</si>
  <si>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</si>
  <si>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</si>
  <si>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</si>
  <si>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</si>
  <si>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</si>
  <si>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</si>
  <si>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</si>
  <si>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</si>
  <si>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</si>
  <si>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</si>
  <si>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</si>
  <si>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</si>
  <si>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</si>
  <si>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</si>
  <si>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</si>
  <si>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</si>
  <si>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</si>
  <si>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</si>
  <si>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</si>
  <si>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</si>
  <si>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</si>
  <si>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</si>
  <si>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</si>
  <si>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</si>
  <si>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</si>
  <si>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</si>
  <si>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</si>
  <si>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</si>
  <si>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</si>
  <si>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</si>
  <si>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</si>
  <si>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</si>
  <si>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</si>
  <si>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</si>
  <si>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</si>
  <si>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</si>
  <si>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</si>
  <si>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</si>
  <si>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</si>
  <si>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</si>
  <si>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</si>
  <si>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</si>
  <si>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</si>
  <si>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</si>
  <si>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</si>
  <si>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</si>
  <si>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</si>
  <si>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</si>
  <si>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</si>
  <si>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</si>
  <si>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</si>
  <si>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</si>
  <si>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</si>
  <si>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</si>
  <si>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</si>
  <si>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</si>
  <si>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</si>
  <si>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</si>
  <si>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</si>
  <si>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</si>
  <si>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</si>
  <si>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</si>
  <si>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</si>
  <si>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</si>
  <si>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</si>
  <si>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</si>
  <si>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</si>
  <si>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</si>
  <si>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</si>
  <si>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</si>
  <si>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</si>
  <si>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</si>
  <si>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</si>
  <si>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</si>
  <si>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</si>
  <si>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</si>
  <si>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</si>
  <si>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</si>
  <si>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</si>
  <si>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</si>
  <si>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</si>
  <si>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</si>
  <si>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</si>
  <si>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</si>
  <si>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</si>
  <si>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</si>
  <si>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</si>
  <si>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</si>
  <si>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</si>
  <si>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</si>
  <si>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</si>
  <si>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</si>
  <si>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</si>
  <si>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</si>
  <si>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</si>
  <si>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</si>
  <si>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</si>
  <si>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</si>
  <si>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</si>
  <si>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</si>
  <si>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</si>
  <si>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</si>
  <si>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</si>
  <si>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</si>
  <si>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</si>
  <si>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</si>
  <si>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</si>
  <si>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</si>
  <si>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</si>
  <si>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</si>
  <si>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</si>
  <si>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</si>
  <si>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</si>
  <si>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</si>
  <si>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</si>
  <si>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</si>
  <si>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</si>
  <si>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</si>
  <si>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</si>
  <si>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</si>
  <si>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</si>
  <si>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</si>
  <si>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</si>
  <si>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</si>
  <si>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</si>
  <si>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</si>
  <si>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</si>
  <si>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</si>
  <si>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</si>
  <si>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</si>
  <si>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</si>
  <si>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</si>
  <si>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</si>
  <si>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</si>
  <si>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</si>
  <si>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</si>
  <si>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</si>
  <si>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</si>
  <si>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</si>
  <si>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</si>
  <si>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</si>
  <si>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</si>
  <si>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</si>
  <si>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</si>
  <si>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</si>
  <si>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</si>
  <si>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</si>
  <si>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</si>
  <si>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</si>
  <si>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</si>
  <si>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</si>
  <si>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</si>
  <si>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</si>
  <si>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</si>
  <si>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</si>
  <si>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</si>
  <si>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</si>
  <si>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</si>
  <si>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</si>
  <si>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</si>
  <si>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</si>
  <si>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</si>
  <si>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</si>
  <si>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</si>
  <si>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</si>
  <si>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</si>
  <si>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</si>
  <si>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</si>
  <si>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</si>
  <si>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</si>
  <si>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</si>
  <si>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</si>
  <si>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</si>
  <si>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</si>
  <si>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</si>
  <si>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</si>
  <si>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</si>
  <si>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</si>
  <si>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</si>
  <si>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</si>
  <si>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</si>
  <si>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</si>
  <si>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</si>
  <si>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</si>
  <si>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</si>
  <si>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</si>
  <si>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</si>
  <si>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</si>
  <si>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</si>
  <si>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</si>
  <si>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</si>
  <si>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</si>
  <si>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</si>
  <si>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</si>
  <si>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</si>
  <si>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</si>
  <si>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</si>
  <si>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</si>
  <si>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</si>
  <si>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</si>
  <si>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</si>
  <si>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</si>
  <si>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</si>
  <si>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</si>
  <si>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</si>
  <si>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</si>
  <si>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</si>
  <si>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</si>
  <si>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</si>
  <si>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</si>
  <si>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</si>
  <si>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</si>
  <si>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</si>
  <si>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</si>
  <si>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</si>
  <si>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</si>
  <si>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</si>
  <si>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</si>
  <si>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</si>
  <si>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</si>
  <si>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</si>
  <si>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</si>
  <si>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</si>
  <si>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</si>
  <si>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</si>
  <si>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</si>
  <si>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</si>
  <si>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</si>
  <si>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</si>
  <si>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</si>
  <si>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</si>
  <si>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</si>
  <si>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</si>
  <si>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</si>
  <si>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</si>
  <si>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</si>
  <si>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</si>
  <si>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</si>
  <si>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</si>
  <si>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</si>
  <si>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</si>
  <si>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</si>
  <si>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</si>
  <si>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</si>
  <si>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</si>
  <si>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</si>
  <si>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</si>
  <si>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</si>
  <si>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</si>
  <si>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</si>
  <si>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</si>
  <si>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</si>
  <si>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</si>
  <si>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</si>
  <si>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</si>
  <si>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</si>
  <si>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</si>
  <si>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</si>
  <si>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</si>
  <si>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</si>
  <si>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</si>
  <si>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</si>
  <si>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</si>
  <si>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</si>
  <si>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</si>
  <si>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</si>
  <si>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</si>
  <si>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</si>
  <si>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</si>
  <si>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</si>
  <si>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</si>
  <si>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</si>
  <si>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</si>
  <si>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</si>
  <si>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</si>
  <si>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</si>
  <si>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</si>
  <si>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</si>
  <si>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</si>
  <si>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</si>
  <si>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</si>
  <si>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</si>
  <si>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</si>
  <si>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</si>
  <si>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</si>
  <si>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</si>
  <si>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</si>
  <si>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</si>
  <si>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</si>
  <si>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</si>
  <si>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</si>
  <si>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</si>
  <si>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</si>
  <si>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</si>
  <si>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</si>
  <si>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</si>
  <si>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</si>
  <si>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</si>
  <si>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</si>
  <si>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</si>
  <si>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</si>
  <si>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</si>
  <si>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</si>
  <si>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</si>
  <si>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</si>
  <si>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</si>
  <si>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</si>
  <si>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</si>
  <si>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</si>
  <si>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</si>
  <si>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</si>
  <si>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</si>
  <si>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</si>
  <si>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</si>
  <si>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</si>
  <si>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</si>
  <si>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</si>
  <si>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</si>
  <si>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</si>
  <si>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</si>
  <si>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</si>
  <si>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</si>
  <si>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</si>
  <si>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</si>
  <si>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</si>
  <si>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</si>
  <si>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</si>
  <si>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</si>
  <si>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</si>
  <si>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</si>
  <si>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</si>
  <si>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</si>
  <si>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</si>
  <si>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</si>
  <si>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</si>
  <si>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</si>
  <si>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</si>
  <si>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</si>
  <si>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</si>
  <si>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</si>
  <si>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</si>
  <si>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</si>
  <si>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</si>
  <si>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</si>
  <si>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</si>
  <si>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</si>
  <si>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</si>
  <si>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</si>
  <si>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</si>
  <si>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</si>
  <si>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</si>
  <si>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</si>
  <si>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</si>
  <si>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</si>
  <si>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</si>
  <si>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</si>
  <si>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</si>
  <si>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</si>
  <si>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</si>
  <si>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</si>
  <si>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</si>
  <si>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</si>
  <si>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</si>
  <si>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</si>
  <si>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</si>
  <si>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</si>
  <si>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</si>
  <si>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</si>
  <si>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</si>
  <si>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</si>
  <si>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</si>
  <si>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</si>
  <si>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</si>
  <si>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</si>
  <si>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</si>
  <si>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</si>
  <si>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</si>
  <si>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</si>
  <si>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</si>
  <si>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</si>
  <si>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</si>
  <si>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</si>
  <si>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</si>
  <si>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</si>
  <si>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</si>
  <si>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</si>
  <si>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</si>
  <si>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</si>
  <si>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</si>
  <si>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</si>
  <si>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</si>
  <si>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</si>
  <si>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</si>
  <si>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</si>
  <si>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</si>
  <si>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</si>
  <si>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</si>
  <si>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</si>
  <si>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</si>
  <si>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</si>
  <si>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</si>
  <si>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</si>
  <si>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</si>
  <si>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</si>
  <si>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</si>
  <si>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</si>
  <si>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</si>
  <si>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</si>
  <si>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</si>
  <si>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</si>
  <si>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</si>
  <si>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</si>
  <si>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</si>
  <si>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</si>
  <si>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</si>
  <si>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</si>
  <si>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</si>
  <si>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</si>
  <si>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</si>
  <si>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</si>
  <si>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</si>
  <si>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</si>
  <si>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</si>
  <si>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</si>
  <si>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</si>
  <si>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</si>
  <si>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</si>
  <si>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</si>
  <si>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</si>
  <si>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</si>
  <si>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</si>
  <si>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</si>
  <si>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</si>
  <si>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</si>
  <si>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</si>
  <si>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</si>
  <si>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</si>
  <si>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</si>
  <si>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</si>
  <si>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</si>
  <si>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</si>
  <si>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</si>
  <si>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</si>
  <si>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</si>
  <si>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</si>
  <si>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</si>
  <si>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</si>
  <si>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</si>
  <si>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</si>
  <si>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</si>
  <si>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</si>
  <si>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</si>
  <si>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</si>
  <si>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</si>
  <si>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</si>
  <si>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</si>
  <si>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</si>
  <si>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</si>
  <si>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</si>
  <si>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</si>
  <si>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</si>
  <si>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</si>
  <si>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</si>
  <si>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</si>
  <si>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</si>
  <si>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</si>
  <si>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</si>
  <si>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</si>
  <si>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</si>
  <si>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</si>
  <si>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</si>
  <si>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</si>
  <si>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</si>
  <si>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</si>
  <si>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</si>
  <si>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</si>
  <si>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</si>
  <si>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</si>
  <si>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</si>
  <si>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</si>
  <si>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</si>
  <si>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</si>
  <si>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</si>
  <si>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</si>
  <si>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</si>
  <si>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</si>
  <si>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</si>
  <si>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</si>
  <si>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</si>
  <si>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</si>
  <si>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</si>
  <si>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</si>
  <si>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</si>
  <si>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</si>
  <si>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</si>
  <si>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</si>
  <si>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</si>
  <si>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</si>
  <si>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</si>
  <si>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</si>
  <si>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</si>
  <si>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</si>
  <si>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</si>
  <si>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</si>
  <si>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</si>
  <si>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</si>
  <si>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</si>
  <si>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</si>
  <si>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</si>
  <si>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</si>
  <si>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</si>
  <si>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</si>
  <si>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</si>
  <si>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</si>
  <si>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</si>
  <si>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</si>
  <si>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</si>
  <si>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</si>
  <si>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</si>
  <si>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</si>
  <si>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</si>
  <si>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</si>
  <si>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</si>
  <si>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</si>
  <si>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</si>
  <si>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</si>
  <si>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</si>
  <si>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</si>
  <si>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</si>
  <si>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</si>
  <si>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</si>
  <si>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</si>
  <si>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</si>
  <si>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</si>
  <si>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</si>
  <si>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</si>
  <si>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</si>
  <si>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</si>
  <si>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</si>
  <si>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</si>
  <si>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</si>
  <si>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</si>
  <si>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</si>
  <si>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</si>
  <si>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</si>
  <si>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</si>
  <si>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</si>
  <si>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</si>
  <si>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</si>
  <si>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</si>
  <si>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</si>
  <si>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</si>
  <si>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</si>
  <si>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</si>
  <si>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</si>
  <si>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</si>
  <si>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</si>
  <si>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</si>
  <si>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</si>
  <si>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</si>
  <si>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</si>
  <si>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</si>
  <si>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</si>
  <si>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</si>
  <si>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</si>
  <si>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</si>
  <si>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</si>
  <si>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</si>
  <si>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</si>
  <si>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</si>
  <si>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</si>
  <si>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</si>
  <si>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</si>
  <si>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</si>
  <si>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</si>
  <si>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</si>
  <si>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</si>
  <si>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</si>
  <si>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</si>
  <si>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</si>
  <si>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</si>
  <si>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</si>
  <si>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</si>
  <si>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</si>
  <si>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</si>
  <si>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</si>
  <si>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</si>
  <si>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</si>
  <si>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</si>
  <si>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</si>
  <si>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</si>
  <si>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</si>
  <si>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</si>
  <si>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</si>
  <si>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</si>
  <si>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</si>
  <si>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</si>
  <si>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</si>
  <si>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</si>
  <si>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</si>
  <si>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</si>
  <si>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</si>
  <si>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</si>
  <si>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</si>
  <si>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</si>
  <si>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</si>
  <si>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</si>
  <si>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</si>
  <si>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</si>
  <si>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</si>
  <si>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</si>
  <si>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</si>
  <si>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</si>
  <si>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</si>
  <si>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</si>
  <si>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</si>
  <si>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</si>
  <si>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</si>
  <si>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</si>
  <si>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</si>
  <si>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</si>
  <si>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</si>
  <si>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</si>
  <si>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</si>
  <si>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</si>
  <si>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</si>
  <si>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</si>
  <si>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</si>
  <si>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</si>
  <si>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</si>
  <si>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</si>
  <si>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</si>
  <si>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</si>
  <si>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</si>
  <si>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</si>
  <si>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</si>
  <si>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</si>
  <si>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</si>
  <si>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</si>
  <si>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</si>
  <si>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</si>
  <si>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</si>
  <si>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</si>
  <si>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</si>
  <si>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</si>
  <si>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</si>
  <si>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</si>
  <si>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</si>
  <si>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</si>
  <si>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</si>
  <si>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</si>
  <si>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</si>
  <si>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</si>
  <si>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</si>
  <si>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</si>
  <si>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</si>
  <si>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</si>
  <si>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</si>
  <si>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</si>
  <si>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</si>
  <si>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</si>
  <si>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</si>
  <si>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</si>
  <si>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</si>
  <si>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</si>
  <si>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</si>
  <si>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</si>
  <si>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</si>
  <si>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</si>
  <si>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</si>
  <si>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</si>
  <si>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</si>
  <si>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</si>
  <si>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</si>
  <si>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</si>
  <si>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</si>
  <si>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</si>
  <si>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</si>
  <si>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</si>
  <si>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</si>
  <si>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</si>
  <si>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</si>
  <si>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</si>
  <si>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</si>
  <si>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</si>
  <si>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</si>
  <si>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</si>
  <si>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</si>
  <si>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</si>
  <si>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</si>
  <si>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</si>
  <si>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</si>
  <si>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</si>
  <si>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</si>
  <si>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</si>
  <si>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</si>
  <si>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</si>
  <si>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</si>
  <si>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</si>
  <si>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</si>
  <si>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</si>
  <si>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</si>
  <si>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</si>
  <si>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</si>
  <si>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</si>
  <si>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</si>
  <si>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</si>
  <si>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</si>
  <si>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</si>
  <si>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</si>
  <si>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</si>
  <si>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</si>
  <si>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</si>
  <si>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</si>
  <si>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</si>
  <si>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</si>
  <si>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</si>
  <si>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</si>
  <si>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</si>
  <si>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</si>
  <si>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</si>
  <si>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</si>
  <si>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</si>
  <si>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</si>
  <si>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</si>
  <si>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</si>
  <si>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</si>
  <si>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</si>
  <si>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</si>
  <si>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</si>
  <si>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</si>
  <si>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</si>
  <si>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</si>
  <si>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</si>
  <si>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</si>
  <si>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</si>
  <si>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</si>
  <si>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</si>
  <si>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</si>
  <si>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</si>
  <si>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</si>
  <si>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</si>
  <si>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</si>
  <si>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</si>
  <si>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</si>
  <si>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</si>
  <si>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</si>
  <si>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</si>
  <si>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</si>
  <si>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</si>
  <si>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</si>
  <si>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</si>
  <si>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</si>
  <si>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</si>
  <si>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</si>
  <si>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</si>
  <si>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</si>
  <si>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</si>
  <si>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</si>
  <si>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</si>
  <si>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</si>
  <si>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</si>
  <si>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</si>
  <si>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</si>
  <si>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</si>
  <si>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</si>
  <si>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</si>
  <si>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</si>
  <si>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</si>
  <si>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</si>
  <si>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</si>
  <si>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</si>
  <si>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</si>
  <si>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</si>
  <si>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</si>
  <si>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</si>
  <si>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</si>
  <si>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</si>
  <si>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</si>
  <si>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</si>
  <si>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</si>
  <si>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</si>
  <si>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</si>
  <si>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</si>
  <si>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</si>
  <si>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</si>
  <si>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</si>
  <si>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</si>
  <si>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</si>
  <si>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</si>
  <si>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</si>
  <si>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</si>
  <si>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</si>
  <si>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</si>
  <si>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</si>
  <si>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</si>
  <si>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</si>
  <si>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</si>
  <si>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</si>
  <si>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</si>
  <si>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</si>
  <si>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</si>
  <si>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</si>
  <si>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</si>
  <si>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</si>
  <si>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</si>
  <si>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</si>
  <si>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</si>
  <si>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</si>
  <si>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</si>
  <si>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</si>
  <si>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</si>
  <si>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</si>
  <si>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</si>
  <si>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</si>
  <si>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</si>
  <si>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</si>
  <si>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</si>
  <si>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</si>
  <si>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</si>
  <si>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</si>
  <si>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</si>
  <si>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</si>
  <si>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</si>
  <si>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</si>
  <si>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</si>
  <si>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</si>
  <si>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</si>
  <si>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</si>
  <si>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</si>
  <si>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</si>
  <si>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</si>
  <si>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</si>
  <si>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</si>
  <si>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</si>
  <si>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</si>
  <si>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</si>
  <si>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</si>
  <si>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</si>
  <si>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</si>
  <si>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</si>
  <si>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</si>
  <si>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</si>
  <si>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</si>
  <si>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</si>
  <si>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</si>
  <si>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</si>
  <si>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</si>
  <si>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</si>
  <si>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</si>
  <si>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</si>
  <si>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</si>
  <si>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</si>
  <si>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</si>
  <si>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</si>
  <si>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</si>
  <si>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</si>
  <si>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</si>
  <si>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</si>
  <si>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</si>
  <si>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</si>
  <si>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</si>
  <si>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</si>
  <si>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</si>
  <si>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</si>
  <si>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</si>
  <si>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</si>
  <si>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</si>
  <si>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</si>
  <si>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</si>
  <si>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</si>
  <si>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</si>
  <si>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</si>
  <si>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</si>
  <si>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</si>
  <si>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</si>
  <si>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</si>
  <si>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</si>
  <si>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</si>
  <si>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</si>
  <si>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</si>
  <si>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</si>
  <si>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</si>
  <si>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</si>
  <si>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</si>
  <si>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</si>
  <si>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</si>
  <si>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</si>
  <si>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</si>
  <si>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</si>
  <si>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</si>
  <si>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</si>
  <si>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</si>
  <si>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</si>
  <si>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</si>
  <si>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</si>
  <si>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</si>
  <si>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</si>
  <si>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</si>
  <si>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</si>
  <si>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</si>
  <si>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</si>
  <si>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</si>
  <si>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</si>
  <si>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</si>
  <si>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</si>
  <si>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</si>
  <si>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</si>
  <si>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</si>
  <si>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</si>
  <si>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</si>
  <si>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</si>
  <si>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</si>
  <si>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</si>
  <si>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</si>
  <si>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</si>
  <si>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</si>
  <si>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</si>
  <si>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</si>
  <si>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</si>
  <si>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</si>
  <si>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</si>
  <si>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</si>
  <si>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</si>
  <si>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</si>
  <si>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</si>
  <si>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</si>
  <si>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</si>
  <si>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</si>
  <si>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</si>
  <si>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</si>
  <si>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</si>
  <si>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</si>
  <si>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</si>
  <si>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</si>
  <si>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</si>
  <si>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</si>
  <si>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</si>
  <si>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</si>
  <si>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</si>
  <si>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</si>
  <si>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</si>
  <si>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</si>
  <si>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</si>
  <si>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</si>
  <si>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</si>
  <si>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</si>
  <si>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</si>
  <si>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</si>
  <si>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</si>
  <si>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</si>
  <si>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</si>
  <si>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</si>
  <si>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</si>
  <si>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</si>
  <si>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</si>
  <si>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</si>
  <si>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</si>
  <si>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</si>
  <si>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</si>
  <si>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</si>
  <si>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</si>
  <si>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</si>
  <si>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</si>
  <si>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</si>
  <si>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</si>
  <si>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</si>
  <si>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</si>
  <si>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</si>
  <si>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</si>
  <si>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</si>
  <si>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</si>
  <si>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</si>
  <si>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</si>
  <si>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</si>
  <si>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</si>
  <si>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</si>
  <si>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</si>
  <si>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</si>
  <si>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</si>
  <si>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</si>
  <si>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</si>
  <si>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</si>
  <si>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</si>
  <si>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</si>
  <si>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</si>
  <si>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</si>
  <si>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</si>
  <si>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</si>
  <si>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</si>
  <si>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</si>
  <si>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</si>
  <si>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</si>
  <si>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</si>
  <si>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</si>
  <si>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</si>
  <si>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</si>
  <si>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</si>
  <si>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</si>
  <si>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</si>
  <si>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</si>
  <si>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</si>
  <si>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</si>
  <si>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</si>
  <si>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</si>
  <si>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</si>
  <si>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</si>
  <si>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</si>
  <si>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</si>
  <si>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</si>
  <si>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</si>
  <si>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</si>
  <si>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</si>
  <si>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</si>
  <si>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</si>
  <si>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</si>
  <si>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</si>
  <si>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</si>
  <si>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</si>
  <si>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</si>
  <si>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</si>
  <si>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</si>
  <si>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</si>
  <si>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</si>
  <si>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</si>
  <si>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</si>
  <si>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</si>
  <si>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</si>
  <si>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</si>
  <si>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</si>
  <si>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</si>
  <si>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</si>
  <si>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</si>
  <si>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</si>
  <si>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</si>
  <si>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</si>
  <si>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</si>
  <si>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</si>
  <si>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</si>
  <si>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</si>
  <si>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</si>
  <si>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</si>
  <si>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</si>
  <si>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</si>
  <si>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</si>
  <si>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</si>
  <si>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</si>
  <si>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</si>
  <si>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</si>
  <si>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</si>
  <si>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</si>
  <si>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</si>
  <si>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</si>
  <si>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</si>
  <si>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</si>
  <si>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</si>
  <si>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</si>
  <si>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</si>
  <si>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</si>
  <si>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</si>
  <si>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</si>
  <si>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</si>
  <si>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</si>
  <si>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</si>
  <si>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</si>
  <si>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</si>
  <si>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</si>
  <si>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</si>
  <si>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</si>
  <si>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</si>
  <si>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</si>
  <si>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</si>
  <si>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</si>
  <si>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</si>
  <si>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</si>
  <si>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</si>
  <si>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</si>
  <si>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</si>
  <si>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</si>
  <si>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</si>
  <si>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</si>
  <si>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</si>
  <si>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</si>
  <si>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</si>
  <si>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</si>
  <si>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</si>
  <si>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</si>
  <si>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</si>
  <si>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</si>
  <si>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</si>
  <si>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</si>
  <si>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</si>
  <si>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</si>
  <si>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</si>
  <si>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</si>
  <si>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</si>
  <si>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</si>
  <si>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</si>
  <si>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</si>
  <si>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</si>
  <si>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</si>
  <si>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</si>
  <si>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</si>
  <si>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</si>
  <si>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</si>
  <si>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</si>
  <si>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</si>
  <si>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</si>
  <si>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</si>
  <si>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</si>
  <si>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</si>
  <si>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</si>
  <si>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</si>
  <si>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</si>
  <si>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</si>
  <si>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</si>
  <si>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</si>
  <si>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</si>
  <si>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</si>
  <si>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</si>
  <si>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</si>
  <si>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</si>
  <si>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</si>
  <si>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</si>
  <si>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</si>
  <si>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</si>
  <si>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</si>
  <si>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</si>
  <si>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</si>
  <si>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</si>
  <si>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</si>
  <si>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</si>
  <si>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</si>
  <si>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</si>
  <si>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</si>
  <si>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</si>
  <si>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</si>
  <si>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</si>
  <si>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</si>
  <si>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</si>
  <si>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</si>
  <si>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</si>
  <si>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</si>
  <si>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</si>
  <si>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</si>
  <si>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</si>
  <si>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</si>
  <si>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</si>
  <si>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</si>
  <si>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</si>
  <si>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</si>
  <si>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</si>
  <si>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</si>
  <si>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</si>
  <si>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</si>
  <si>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</si>
  <si>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</si>
  <si>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</si>
  <si>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</si>
  <si>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</si>
  <si>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</si>
  <si>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</si>
  <si>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</si>
  <si>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</si>
  <si>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</si>
  <si>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</si>
  <si>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</si>
  <si>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</si>
  <si>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</si>
  <si>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</si>
  <si>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</si>
  <si>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</si>
  <si>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</si>
  <si>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</si>
  <si>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</si>
  <si>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</si>
  <si>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</si>
  <si>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</si>
  <si>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</si>
  <si>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</si>
  <si>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</si>
  <si>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</si>
  <si>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</si>
  <si>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</si>
  <si>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</si>
  <si>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</si>
  <si>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</si>
  <si>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</si>
  <si>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</si>
  <si>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</si>
  <si>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</si>
  <si>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</si>
  <si>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</si>
  <si>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</si>
  <si>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</si>
  <si>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</si>
  <si>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</si>
  <si>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</si>
  <si>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</si>
  <si>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</si>
  <si>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</si>
  <si>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</si>
  <si>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</si>
  <si>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</si>
  <si>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</si>
  <si>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</si>
  <si>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</si>
  <si>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</si>
  <si>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</si>
  <si>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</si>
  <si>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</si>
  <si>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</si>
  <si>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</si>
  <si>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</si>
  <si>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</si>
  <si>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</si>
  <si>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</si>
  <si>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</si>
  <si>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</si>
  <si>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</si>
  <si>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</si>
  <si>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</si>
  <si>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</si>
  <si>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</si>
  <si>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</si>
  <si>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</si>
  <si>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</si>
  <si>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</si>
  <si>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</si>
  <si>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</si>
  <si>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</si>
  <si>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</si>
  <si>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</si>
  <si>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</si>
  <si>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</si>
  <si>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</si>
  <si>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</si>
  <si>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</si>
  <si>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</si>
  <si>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</si>
  <si>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</si>
  <si>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</si>
  <si>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</si>
  <si>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</si>
  <si>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</si>
  <si>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</si>
  <si>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</si>
  <si>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</si>
  <si>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</si>
  <si>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</si>
  <si>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</si>
  <si>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</si>
  <si>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</si>
  <si>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</si>
  <si>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</si>
  <si>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</si>
  <si>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</si>
  <si>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</si>
  <si>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</si>
  <si>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</si>
  <si>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</si>
  <si>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</si>
  <si>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</si>
  <si>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</si>
  <si>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</si>
  <si>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</si>
  <si>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</si>
  <si>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</si>
  <si>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</si>
  <si>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</si>
  <si>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</si>
  <si>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</si>
  <si>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</si>
  <si>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</si>
  <si>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</si>
  <si>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</si>
  <si>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</si>
  <si>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</si>
  <si>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</si>
  <si>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</si>
  <si>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</si>
  <si>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</si>
  <si>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</si>
  <si>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</si>
  <si>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</si>
  <si>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</si>
  <si>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</si>
  <si>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</si>
  <si>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</si>
  <si>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</si>
  <si>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</si>
  <si>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</si>
  <si>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</si>
  <si>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</si>
  <si>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</si>
  <si>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</si>
  <si>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</si>
  <si>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</si>
  <si>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</si>
  <si>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</si>
  <si>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</si>
  <si>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</si>
  <si>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</si>
  <si>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</si>
  <si>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</si>
  <si>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</si>
  <si>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</si>
  <si>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</si>
  <si>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</si>
  <si>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</si>
  <si>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</si>
  <si>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</si>
  <si>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</si>
  <si>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</si>
  <si>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</si>
  <si>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</si>
  <si>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</si>
  <si>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</si>
  <si>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</si>
  <si>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</si>
  <si>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</si>
  <si>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</si>
  <si>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</si>
  <si>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</si>
  <si>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</si>
  <si>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</si>
  <si>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</si>
  <si>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</si>
  <si>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</si>
  <si>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</si>
  <si>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</si>
  <si>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</si>
  <si>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</si>
  <si>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</si>
  <si>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</si>
  <si>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</si>
  <si>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</si>
  <si>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</si>
  <si>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</si>
  <si>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</si>
  <si>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</si>
  <si>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</si>
  <si>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</si>
  <si>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</si>
  <si>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</si>
  <si>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</si>
  <si>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</si>
  <si>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</si>
  <si>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</si>
  <si>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</si>
  <si>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</si>
  <si>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</si>
  <si>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</si>
  <si>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</si>
  <si>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</si>
  <si>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</si>
  <si>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</si>
  <si>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</si>
  <si>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</si>
  <si>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</si>
  <si>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</si>
  <si>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</si>
  <si>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</si>
  <si>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</si>
  <si>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</si>
  <si>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</si>
  <si>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</si>
  <si>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</si>
  <si>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</si>
  <si>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</si>
  <si>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</si>
  <si>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</si>
  <si>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</si>
  <si>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</si>
  <si>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</si>
  <si>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</si>
  <si>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</si>
  <si>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</si>
  <si>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</si>
  <si>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</si>
  <si>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</si>
  <si>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</si>
  <si>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</si>
  <si>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</si>
  <si>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</si>
  <si>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</si>
  <si>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</si>
  <si>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</si>
  <si>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</si>
  <si>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</si>
  <si>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</si>
  <si>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</si>
  <si>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</si>
  <si>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</si>
  <si>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</si>
  <si>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</si>
  <si>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</si>
  <si>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</si>
  <si>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</si>
  <si>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</si>
  <si>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</si>
  <si>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</si>
  <si>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</si>
  <si>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</si>
  <si>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</si>
  <si>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</si>
  <si>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</si>
  <si>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</si>
  <si>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</si>
  <si>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</si>
  <si>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</si>
  <si>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</si>
  <si>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</si>
  <si>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</si>
  <si>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</si>
  <si>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</si>
  <si>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</si>
  <si>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</si>
  <si>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</si>
  <si>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</si>
  <si>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</si>
  <si>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</si>
  <si>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</si>
  <si>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</si>
  <si>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</si>
  <si>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</si>
  <si>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</si>
  <si>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</si>
  <si>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</si>
  <si>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</si>
  <si>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</si>
  <si>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</si>
  <si>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</si>
  <si>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</si>
  <si>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</si>
  <si>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</si>
  <si>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</si>
  <si>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</si>
  <si>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</si>
  <si>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</si>
  <si>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</si>
  <si>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</si>
  <si>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</si>
  <si>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</si>
  <si>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</si>
  <si>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</si>
  <si>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</si>
  <si>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</si>
  <si>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</si>
  <si>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</si>
  <si>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</si>
  <si>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</si>
  <si>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</si>
  <si>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</si>
  <si>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</si>
  <si>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</si>
  <si>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</si>
  <si>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</si>
  <si>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</si>
  <si>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</si>
  <si>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</si>
  <si>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</si>
  <si>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</si>
  <si>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</si>
  <si>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</si>
  <si>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</si>
  <si>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</si>
  <si>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</si>
  <si>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</si>
  <si>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</si>
  <si>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</si>
  <si>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</si>
  <si>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</si>
  <si>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</si>
  <si>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</si>
  <si>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</si>
  <si>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</si>
  <si>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</si>
  <si>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</si>
  <si>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</si>
  <si>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</si>
  <si>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</si>
  <si>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</si>
  <si>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</si>
  <si>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</si>
  <si>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</si>
  <si>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</si>
  <si>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</si>
  <si>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</si>
  <si>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</si>
  <si>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</si>
  <si>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</si>
  <si>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</si>
  <si>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</si>
  <si>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</si>
  <si>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</si>
  <si>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</si>
  <si>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</si>
  <si>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</si>
  <si>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</si>
  <si>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</si>
  <si>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</si>
  <si>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</si>
  <si>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</si>
  <si>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</si>
  <si>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</si>
  <si>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</si>
  <si>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</si>
  <si>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</si>
  <si>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</si>
  <si>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</si>
  <si>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</si>
  <si>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</si>
  <si>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</si>
  <si>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</si>
  <si>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</si>
  <si>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</si>
  <si>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</si>
  <si>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</si>
  <si>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</si>
  <si>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</si>
  <si>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</si>
  <si>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</si>
  <si>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</si>
  <si>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</si>
  <si>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</si>
  <si>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</si>
  <si>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</si>
  <si>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</si>
  <si>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</si>
  <si>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</si>
  <si>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</si>
  <si>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</si>
  <si>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</si>
  <si>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</si>
  <si>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</si>
  <si>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</si>
  <si>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</si>
  <si>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</si>
  <si>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</si>
  <si>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</si>
  <si>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</si>
  <si>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</si>
  <si>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</si>
  <si>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</si>
  <si>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</si>
  <si>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</si>
  <si>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</si>
  <si>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</si>
  <si>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</si>
  <si>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</si>
  <si>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</si>
  <si>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</si>
  <si>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</si>
  <si>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</si>
  <si>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</si>
  <si>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</si>
  <si>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</si>
  <si>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</si>
  <si>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</si>
  <si>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</si>
  <si>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</si>
  <si>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</si>
  <si>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</si>
  <si>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</si>
  <si>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</si>
  <si>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</si>
  <si>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</si>
  <si>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</si>
  <si>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</si>
  <si>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</si>
  <si>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</si>
  <si>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</si>
  <si>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</si>
  <si>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</si>
  <si>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</si>
  <si>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</si>
  <si>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</si>
  <si>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</si>
  <si>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</si>
  <si>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</si>
  <si>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</si>
  <si>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</si>
  <si>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</si>
  <si>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</si>
  <si>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</si>
  <si>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</si>
  <si>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</si>
  <si>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</si>
  <si>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</si>
  <si>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</si>
  <si>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</si>
  <si>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</si>
  <si>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</si>
  <si>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</si>
  <si>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</si>
  <si>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</si>
  <si>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</si>
  <si>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</si>
  <si>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</si>
  <si>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</si>
  <si>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</si>
  <si>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</si>
  <si>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</si>
  <si>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</si>
  <si>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</si>
  <si>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</si>
  <si>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</si>
  <si>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</si>
  <si>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</si>
  <si>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</si>
  <si>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</si>
  <si>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</si>
  <si>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</si>
  <si>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</si>
  <si>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</si>
  <si>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</si>
  <si>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</si>
  <si>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</si>
  <si>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</si>
  <si>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</si>
  <si>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</si>
  <si>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</si>
  <si>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</si>
  <si>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</si>
  <si>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</si>
  <si>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</si>
  <si>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</si>
  <si>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</si>
  <si>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</si>
  <si>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</si>
  <si>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</si>
  <si>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</si>
  <si>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</si>
  <si>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</si>
  <si>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</si>
  <si>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</si>
  <si>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</si>
  <si>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</si>
  <si>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</si>
  <si>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</si>
  <si>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</si>
  <si>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</si>
  <si>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</si>
  <si>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</si>
  <si>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</si>
  <si>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</si>
  <si>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</si>
  <si>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</si>
  <si>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</si>
  <si>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</si>
  <si>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</si>
  <si>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</si>
  <si>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</si>
  <si>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</si>
  <si>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</si>
  <si>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</si>
  <si>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</si>
  <si>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</si>
  <si>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</si>
  <si>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</si>
  <si>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</si>
  <si>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</si>
  <si>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</si>
  <si>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</si>
  <si>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</si>
  <si>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</si>
  <si>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</si>
  <si>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</si>
  <si>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</si>
  <si>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</si>
  <si>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</si>
  <si>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</si>
  <si>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</si>
  <si>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</si>
  <si>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</si>
  <si>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</si>
  <si>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</si>
  <si>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</si>
  <si>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</si>
  <si>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</si>
  <si>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</si>
  <si>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</si>
  <si>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</si>
  <si>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</si>
  <si>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</si>
  <si>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</si>
  <si>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</si>
  <si>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</si>
  <si>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</si>
  <si>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</si>
  <si>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</si>
  <si>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</si>
  <si>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</si>
  <si>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</si>
  <si>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</si>
  <si>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</si>
  <si>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</si>
  <si>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</si>
  <si>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</si>
  <si>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</si>
  <si>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</si>
  <si>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</si>
  <si>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</si>
  <si>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</si>
  <si>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</si>
  <si>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</si>
  <si>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</si>
  <si>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</si>
  <si>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</si>
  <si>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</si>
  <si>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</si>
  <si>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</si>
  <si>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</si>
  <si>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</si>
  <si>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</si>
  <si>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</si>
  <si>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</si>
  <si>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</si>
  <si>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</si>
  <si>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</si>
  <si>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</si>
  <si>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</si>
  <si>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</si>
  <si>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</si>
  <si>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</si>
  <si>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</si>
  <si>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</si>
  <si>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</si>
  <si>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</si>
  <si>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</si>
  <si>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</si>
  <si>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</si>
  <si>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</si>
  <si>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</si>
  <si>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</si>
  <si>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</si>
  <si>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</si>
  <si>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</si>
  <si>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</si>
  <si>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</si>
  <si>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</si>
  <si>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</si>
  <si>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</si>
  <si>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</si>
  <si>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</si>
  <si>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</si>
  <si>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</si>
  <si>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</si>
  <si>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</si>
  <si>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</si>
  <si>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</si>
  <si>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</si>
  <si>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</si>
  <si>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</si>
  <si>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</si>
  <si>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</si>
  <si>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</si>
  <si>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</si>
  <si>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</si>
  <si>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</si>
  <si>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</si>
  <si>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</si>
  <si>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</si>
  <si>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</si>
  <si>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</si>
  <si>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</si>
  <si>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</si>
  <si>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</si>
  <si>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</si>
  <si>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</si>
  <si>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</si>
  <si>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</si>
  <si>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</si>
  <si>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</si>
  <si>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</si>
  <si>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</si>
  <si>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</si>
  <si>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</si>
  <si>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</si>
  <si>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</si>
  <si>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</si>
  <si>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</si>
  <si>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</si>
  <si>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</si>
  <si>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</si>
  <si>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</si>
  <si>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</si>
  <si>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</si>
  <si>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</si>
  <si>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</si>
  <si>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</si>
  <si>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</si>
  <si>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</si>
  <si>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</si>
  <si>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</si>
  <si>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</si>
  <si>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</si>
  <si>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</si>
  <si>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</si>
  <si>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</si>
  <si>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</si>
  <si>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</si>
  <si>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</si>
  <si>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</si>
  <si>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</si>
  <si>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</si>
  <si>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</si>
  <si>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</si>
  <si>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</si>
  <si>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</si>
  <si>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</si>
  <si>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</si>
  <si>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</si>
  <si>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</si>
  <si>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</si>
  <si>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</si>
  <si>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</si>
  <si>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</si>
  <si>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</si>
  <si>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</si>
  <si>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</si>
  <si>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</si>
  <si>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</si>
  <si>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</si>
  <si>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</si>
  <si>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</si>
  <si>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</si>
  <si>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</si>
  <si>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</si>
  <si>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</si>
  <si>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</si>
  <si>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</si>
  <si>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</si>
  <si>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</si>
  <si>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</si>
  <si>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</si>
  <si>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</si>
  <si>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</si>
  <si>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</si>
  <si>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</si>
  <si>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</si>
  <si>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</si>
  <si>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</si>
  <si>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</si>
  <si>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</si>
  <si>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</si>
  <si>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</si>
  <si>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</si>
  <si>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</si>
  <si>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</si>
  <si>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</si>
  <si>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</si>
  <si>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</si>
  <si>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</si>
  <si>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</si>
  <si>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</si>
  <si>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</si>
  <si>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</si>
  <si>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</si>
  <si>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</si>
  <si>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</si>
  <si>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</si>
  <si>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</si>
  <si>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</si>
  <si>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</si>
  <si>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</si>
  <si>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</si>
  <si>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</si>
  <si>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</si>
  <si>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</si>
  <si>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</si>
  <si>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</si>
  <si>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</si>
  <si>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</si>
  <si>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</si>
  <si>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</si>
  <si>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</si>
  <si>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</si>
  <si>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</si>
  <si>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</si>
  <si>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</si>
  <si>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</si>
  <si>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</si>
  <si>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</si>
  <si>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</si>
  <si>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</si>
  <si>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</si>
  <si>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</si>
  <si>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</si>
  <si>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</si>
  <si>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</si>
  <si>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</si>
  <si>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</si>
  <si>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</si>
  <si>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</si>
  <si>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</si>
  <si>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</si>
  <si>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</si>
  <si>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</si>
  <si>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</si>
  <si>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</si>
  <si>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</si>
  <si>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</si>
  <si>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</si>
  <si>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</si>
  <si>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</si>
  <si>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</si>
  <si>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</si>
  <si>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</si>
  <si>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</si>
  <si>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</si>
  <si>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</si>
  <si>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</si>
  <si>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</si>
  <si>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</si>
  <si>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</si>
  <si>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</si>
  <si>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</si>
  <si>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</si>
  <si>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</si>
  <si>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</si>
  <si>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</si>
  <si>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</si>
  <si>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</si>
  <si>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</si>
  <si>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</si>
  <si>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</si>
  <si>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</si>
  <si>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</si>
  <si>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</si>
  <si>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</si>
  <si>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</si>
  <si>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</si>
  <si>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</si>
  <si>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</si>
  <si>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</si>
  <si>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</si>
  <si>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</si>
  <si>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</si>
  <si>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</si>
  <si>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</si>
  <si>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</si>
  <si>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</si>
  <si>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</si>
  <si>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</si>
  <si>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</si>
  <si>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</si>
  <si>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</si>
  <si>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</si>
  <si>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</si>
  <si>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</si>
  <si>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</si>
  <si>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</si>
  <si>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</si>
  <si>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</si>
  <si>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</si>
  <si>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</si>
  <si>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</si>
  <si>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</si>
  <si>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</si>
  <si>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</si>
  <si>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</si>
  <si>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</si>
  <si>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</si>
  <si>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</si>
  <si>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</si>
  <si>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</si>
  <si>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</si>
  <si>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</si>
  <si>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</si>
  <si>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</si>
  <si>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</si>
  <si>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</si>
  <si>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</si>
  <si>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</si>
  <si>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</si>
  <si>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</si>
  <si>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</si>
  <si>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</si>
  <si>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</si>
  <si>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</si>
  <si>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</si>
  <si>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</si>
  <si>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</si>
  <si>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</si>
  <si>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</si>
  <si>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</si>
  <si>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</si>
  <si>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</si>
  <si>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</si>
  <si>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</si>
  <si>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</si>
  <si>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</si>
  <si>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</si>
  <si>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</si>
  <si>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</si>
  <si>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</si>
  <si>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</si>
  <si>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</si>
  <si>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</si>
  <si>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</si>
  <si>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</si>
  <si>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</si>
  <si>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</si>
  <si>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</si>
  <si>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</si>
  <si>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</si>
  <si>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</si>
  <si>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</si>
  <si>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</si>
  <si>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</si>
  <si>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</si>
  <si>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</si>
  <si>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</si>
  <si>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</si>
  <si>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</si>
  <si>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</si>
  <si>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</si>
  <si>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</si>
  <si>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</si>
  <si>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</si>
  <si>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</si>
  <si>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</si>
  <si>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</si>
  <si>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</si>
  <si>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</si>
  <si>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</si>
  <si>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</si>
  <si>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</si>
  <si>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</si>
  <si>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</si>
  <si>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</si>
  <si>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</si>
  <si>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</si>
  <si>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</si>
  <si>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</si>
  <si>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</si>
  <si>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</si>
  <si>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</si>
  <si>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</si>
  <si>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</si>
  <si>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</si>
  <si>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</si>
  <si>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</si>
  <si>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</si>
  <si>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</si>
  <si>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</si>
  <si>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</si>
  <si>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</si>
  <si>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</si>
  <si>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</si>
  <si>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</si>
  <si>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</si>
  <si>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</si>
  <si>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</si>
  <si>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</si>
  <si>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</si>
  <si>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</si>
  <si>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</si>
  <si>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</si>
  <si>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</si>
  <si>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</si>
  <si>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</si>
  <si>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</si>
  <si>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</si>
  <si>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</si>
  <si>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</si>
  <si>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</si>
  <si>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</si>
  <si>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</si>
  <si>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</si>
  <si>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</si>
  <si>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</si>
  <si>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</si>
  <si>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</si>
  <si>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</si>
  <si>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</si>
  <si>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</si>
  <si>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</si>
  <si>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</si>
  <si>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</si>
  <si>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</si>
  <si>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</si>
  <si>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</si>
  <si>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</si>
  <si>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</si>
  <si>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</si>
  <si>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</si>
  <si>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</si>
  <si>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</si>
  <si>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</si>
  <si>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</si>
  <si>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</si>
  <si>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</si>
  <si>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</si>
  <si>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</si>
  <si>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</si>
  <si>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</si>
  <si>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</si>
  <si>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</si>
  <si>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</si>
  <si>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</si>
  <si>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</si>
  <si>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</si>
  <si>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</si>
  <si>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</si>
  <si>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</si>
  <si>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</si>
  <si>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</si>
  <si>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</si>
  <si>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</si>
  <si>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</si>
  <si>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</si>
  <si>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</si>
  <si>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</si>
  <si>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</si>
  <si>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</si>
  <si>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</si>
  <si>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</si>
  <si>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</si>
  <si>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</si>
  <si>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</si>
  <si>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</si>
  <si>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</si>
  <si>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</si>
  <si>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</si>
  <si>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</si>
  <si>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</si>
  <si>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</si>
  <si>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</si>
  <si>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</si>
  <si>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</si>
  <si>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</si>
  <si>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</si>
  <si>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</si>
  <si>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</si>
  <si>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</si>
  <si>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</si>
  <si>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</si>
  <si>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</si>
  <si>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</si>
  <si>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</si>
  <si>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</si>
  <si>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</si>
  <si>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</si>
  <si>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</si>
  <si>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</si>
  <si>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</si>
  <si>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</si>
  <si>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</si>
  <si>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</si>
  <si>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</si>
  <si>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</si>
  <si>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</si>
  <si>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</si>
  <si>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</si>
  <si>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</si>
  <si>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</si>
  <si>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</si>
  <si>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</si>
  <si>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</si>
  <si>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</si>
  <si>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</si>
  <si>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</si>
  <si>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</si>
  <si>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</si>
  <si>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</si>
  <si>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</si>
  <si>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</si>
  <si>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</si>
  <si>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</si>
  <si>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</si>
  <si>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</si>
  <si>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</si>
  <si>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</si>
  <si>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</si>
  <si>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</si>
  <si>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</si>
  <si>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</si>
  <si>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</si>
  <si>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</si>
  <si>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</si>
  <si>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</si>
  <si>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</si>
  <si>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</si>
  <si>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</si>
  <si>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</si>
  <si>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</si>
  <si>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</si>
  <si>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</si>
  <si>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</si>
  <si>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</si>
  <si>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</si>
  <si>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</si>
  <si>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</si>
  <si>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</si>
  <si>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</si>
  <si>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</si>
  <si>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</si>
  <si>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</si>
  <si>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</si>
  <si>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</si>
  <si>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</si>
  <si>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</si>
  <si>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</si>
  <si>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</si>
  <si>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</si>
  <si>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</si>
  <si>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</si>
  <si>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</si>
  <si>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</si>
  <si>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</si>
  <si>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</si>
  <si>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</si>
  <si>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</si>
  <si>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</si>
  <si>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</si>
  <si>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</si>
  <si>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</si>
  <si>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</si>
  <si>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</si>
  <si>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</si>
  <si>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</si>
  <si>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</si>
  <si>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</si>
  <si>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</si>
  <si>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</si>
  <si>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</si>
  <si>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</si>
  <si>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</si>
  <si>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</si>
  <si>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</si>
  <si>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</si>
  <si>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</si>
  <si>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</si>
  <si>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</si>
  <si>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</si>
  <si>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</si>
  <si>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</si>
  <si>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</si>
  <si>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</si>
  <si>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</si>
  <si>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</si>
  <si>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</si>
  <si>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</si>
  <si>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</si>
  <si>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</si>
  <si>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</si>
  <si>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</si>
  <si>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</si>
  <si>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</si>
  <si>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</si>
  <si>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</si>
  <si>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</si>
  <si>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</si>
  <si>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</si>
  <si>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</si>
  <si>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</si>
  <si>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</si>
  <si>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</si>
  <si>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</si>
  <si>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</si>
  <si>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</si>
  <si>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</si>
  <si>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</si>
  <si>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</si>
  <si>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</si>
  <si>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</si>
  <si>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</si>
  <si>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</si>
  <si>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</si>
  <si>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</si>
  <si>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</si>
  <si>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</si>
  <si>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</si>
  <si>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</si>
  <si>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</si>
  <si>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</si>
  <si>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</si>
  <si>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</si>
  <si>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</si>
  <si>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</si>
  <si>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</si>
  <si>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</si>
  <si>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</si>
  <si>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</si>
  <si>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</si>
  <si>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</si>
  <si>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</si>
  <si>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</si>
  <si>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</si>
  <si>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</si>
  <si>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</si>
  <si>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</si>
  <si>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</si>
  <si>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</si>
  <si>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</si>
  <si>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</si>
  <si>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</si>
  <si>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</si>
  <si>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</si>
  <si>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</si>
  <si>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</si>
  <si>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</si>
  <si>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</si>
  <si>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</si>
  <si>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</si>
  <si>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</si>
  <si>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</si>
  <si>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</si>
  <si>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</si>
  <si>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</si>
  <si>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</si>
  <si>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</si>
  <si>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</si>
  <si>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</si>
  <si>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</si>
  <si>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</si>
  <si>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</si>
  <si>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</si>
  <si>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</si>
  <si>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</si>
  <si>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</si>
  <si>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</si>
  <si>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</si>
  <si>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</si>
  <si>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</si>
  <si>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</si>
  <si>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</si>
  <si>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</si>
  <si>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</si>
  <si>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</si>
  <si>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</si>
  <si>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</si>
  <si>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</si>
  <si>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</si>
  <si>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</si>
  <si>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</si>
  <si>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</si>
  <si>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</si>
  <si>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</si>
  <si>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</si>
  <si>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</si>
  <si>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</si>
  <si>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</si>
  <si>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</si>
  <si>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</si>
  <si>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</si>
  <si>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</si>
  <si>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</si>
  <si>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</si>
  <si>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</si>
  <si>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</si>
  <si>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</si>
  <si>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</si>
  <si>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</si>
  <si>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</si>
  <si>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</si>
  <si>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</si>
  <si>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</si>
  <si>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</si>
  <si>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</si>
  <si>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</si>
  <si>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</si>
  <si>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</si>
  <si>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</si>
  <si>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</si>
  <si>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</si>
  <si>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</si>
  <si>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</si>
  <si>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</si>
  <si>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</si>
  <si>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</si>
  <si>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</si>
  <si>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</si>
  <si>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</si>
  <si>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</si>
  <si>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</si>
  <si>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</si>
  <si>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</si>
  <si>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</si>
  <si>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</si>
  <si>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</si>
  <si>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</si>
  <si>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</si>
  <si>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</si>
  <si>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</si>
  <si>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</si>
  <si>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</si>
  <si>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</si>
  <si>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</si>
  <si>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</si>
  <si>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</si>
  <si>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</si>
  <si>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</si>
  <si>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</si>
  <si>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</si>
  <si>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</si>
  <si>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</si>
  <si>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</si>
  <si>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</si>
  <si>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</si>
  <si>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</si>
  <si>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</si>
  <si>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</si>
  <si>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</si>
  <si>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</si>
  <si>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</si>
  <si>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</si>
  <si>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</si>
  <si>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</si>
  <si>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</si>
  <si>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</si>
  <si>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</si>
  <si>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</si>
  <si>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</si>
  <si>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</si>
  <si>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</si>
  <si>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</si>
  <si>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</si>
  <si>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</si>
  <si>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</si>
  <si>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</si>
  <si>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</si>
  <si>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</si>
  <si>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</si>
  <si>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</si>
  <si>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</si>
  <si>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</si>
  <si>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</si>
  <si>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</si>
  <si>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</si>
  <si>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</si>
  <si>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</si>
  <si>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</si>
  <si>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</si>
  <si>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</si>
  <si>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</si>
  <si>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</si>
  <si>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</si>
  <si>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</si>
  <si>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</si>
  <si>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</si>
  <si>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</si>
  <si>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</si>
  <si>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</si>
  <si>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</si>
  <si>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</si>
  <si>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</si>
  <si>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</si>
  <si>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</si>
  <si>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</si>
  <si>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</si>
  <si>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</si>
  <si>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</si>
  <si>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</si>
  <si>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</si>
  <si>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</si>
  <si>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</si>
  <si>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</si>
  <si>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</si>
  <si>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</si>
  <si>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</si>
  <si>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</si>
  <si>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</si>
  <si>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</si>
  <si>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</si>
  <si>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</si>
  <si>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</si>
  <si>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</si>
  <si>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</si>
  <si>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</si>
  <si>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</si>
  <si>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</si>
  <si>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</si>
  <si>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</si>
  <si>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</si>
  <si>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</si>
  <si>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</si>
  <si>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</si>
  <si>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</si>
  <si>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</si>
  <si>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</si>
  <si>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</si>
  <si>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</si>
  <si>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</si>
  <si>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</si>
  <si>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</si>
  <si>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</si>
  <si>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</si>
  <si>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</si>
  <si>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</si>
  <si>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</si>
  <si>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</si>
  <si>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</si>
  <si>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</si>
  <si>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</si>
  <si>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</si>
  <si>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</si>
  <si>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</si>
  <si>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</si>
  <si>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</si>
  <si>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</si>
  <si>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</si>
  <si>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</si>
  <si>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</si>
  <si>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</si>
  <si>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</si>
  <si>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</si>
  <si>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</si>
  <si>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</si>
  <si>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</si>
  <si>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</si>
  <si>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</si>
  <si>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</si>
  <si>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</si>
  <si>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</si>
  <si>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</si>
  <si>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</si>
  <si>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</si>
  <si>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</si>
  <si>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</si>
  <si>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</si>
  <si>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</si>
  <si>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</si>
  <si>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</si>
  <si>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</si>
  <si>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</si>
  <si>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</si>
  <si>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</si>
  <si>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</si>
  <si>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</si>
  <si>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</si>
  <si>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</si>
  <si>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</si>
  <si>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</si>
  <si>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</si>
  <si>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</si>
  <si>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</si>
  <si>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</si>
  <si>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</si>
  <si>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</si>
  <si>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</si>
  <si>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</si>
  <si>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</si>
  <si>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</si>
  <si>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</si>
  <si>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</si>
  <si>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</si>
  <si>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</si>
  <si>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</si>
  <si>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</si>
  <si>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</si>
  <si>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</si>
  <si>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</si>
  <si>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</si>
  <si>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</si>
  <si>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</si>
  <si>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</si>
  <si>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</si>
  <si>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</si>
  <si>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</si>
  <si>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</si>
  <si>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</si>
  <si>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</si>
  <si>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</si>
  <si>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</si>
  <si>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</si>
  <si>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</si>
  <si>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</si>
  <si>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</si>
  <si>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</si>
  <si>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</si>
  <si>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</si>
  <si>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</si>
  <si>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</si>
  <si>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</si>
  <si>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</si>
  <si>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</si>
  <si>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</si>
  <si>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</si>
  <si>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</si>
  <si>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</si>
  <si>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</si>
  <si>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</si>
  <si>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</si>
  <si>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</si>
  <si>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</si>
  <si>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</si>
  <si>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</si>
  <si>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</si>
  <si>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</si>
  <si>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</si>
  <si>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</si>
  <si>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</si>
  <si>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</si>
  <si>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</si>
  <si>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</si>
  <si>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</si>
  <si>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</si>
  <si>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</si>
  <si>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</si>
  <si>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</si>
  <si>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</si>
  <si>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</si>
  <si>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</si>
  <si>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</si>
  <si>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</si>
  <si>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</si>
  <si>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</si>
  <si>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</si>
  <si>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</si>
  <si>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</si>
  <si>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</si>
  <si>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</si>
  <si>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</si>
  <si>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</si>
  <si>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</si>
  <si>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</si>
  <si>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</si>
  <si>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</si>
  <si>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</si>
  <si>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</si>
  <si>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</si>
  <si>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</si>
  <si>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</si>
  <si>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</si>
  <si>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</si>
  <si>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</si>
  <si>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</si>
  <si>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</si>
  <si>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</si>
  <si>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</si>
  <si>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</si>
  <si>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</si>
  <si>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</si>
  <si>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</si>
  <si>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</si>
  <si>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</si>
  <si>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</si>
  <si>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</si>
  <si>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</si>
  <si>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</si>
  <si>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</si>
  <si>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</si>
  <si>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</si>
  <si>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</si>
  <si>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</si>
  <si>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</si>
  <si>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</si>
  <si>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</si>
  <si>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</si>
  <si>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</si>
  <si>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</si>
  <si>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</si>
  <si>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</si>
  <si>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</si>
  <si>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</si>
  <si>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</si>
  <si>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</si>
  <si>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</si>
  <si>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</si>
  <si>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</si>
  <si>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</si>
  <si>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</si>
  <si>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</si>
  <si>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</si>
  <si>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</si>
  <si>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</si>
  <si>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</si>
  <si>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</si>
  <si>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</si>
  <si>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</si>
  <si>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</si>
  <si>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</si>
  <si>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</si>
  <si>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</si>
  <si>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</si>
  <si>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</si>
  <si>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</si>
  <si>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</si>
  <si>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</si>
  <si>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</si>
  <si>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</si>
  <si>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</si>
  <si>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</si>
  <si>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</si>
  <si>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</si>
  <si>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</si>
  <si>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</si>
  <si>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</si>
  <si>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</si>
  <si>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</si>
  <si>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</si>
  <si>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</si>
  <si>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</si>
  <si>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</si>
  <si>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</si>
  <si>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</si>
  <si>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</si>
  <si>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</si>
  <si>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</si>
  <si>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</si>
  <si>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</si>
  <si>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</si>
  <si>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</si>
  <si>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</si>
  <si>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</si>
  <si>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</si>
  <si>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</si>
  <si>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</si>
  <si>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</si>
  <si>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</si>
  <si>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</si>
  <si>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</si>
  <si>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</si>
  <si>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</si>
  <si>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</si>
  <si>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</si>
  <si>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</si>
  <si>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</si>
  <si>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</si>
  <si>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</si>
  <si>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</si>
  <si>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</si>
  <si>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</si>
  <si>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</si>
  <si>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</si>
  <si>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</si>
  <si>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</si>
  <si>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</si>
  <si>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</si>
  <si>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</si>
  <si>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</si>
  <si>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</si>
  <si>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</si>
  <si>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</si>
  <si>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</si>
  <si>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</si>
  <si>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</si>
  <si>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</si>
  <si>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</si>
  <si>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</si>
  <si>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</si>
  <si>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</si>
  <si>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</si>
  <si>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</si>
  <si>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</si>
  <si>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</si>
  <si>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</si>
  <si>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</si>
  <si>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</si>
  <si>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</si>
  <si>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</si>
  <si>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</si>
  <si>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</si>
  <si>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</si>
  <si>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</si>
  <si>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</si>
  <si>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</si>
  <si>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</si>
  <si>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</si>
  <si>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</si>
  <si>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</si>
  <si>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</si>
  <si>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</si>
  <si>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</si>
  <si>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</si>
  <si>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</si>
  <si>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</si>
  <si>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</si>
  <si>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</si>
  <si>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</si>
  <si>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</si>
  <si>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</si>
  <si>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</si>
  <si>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</si>
  <si>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</si>
  <si>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</si>
  <si>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</si>
  <si>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</si>
  <si>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</si>
  <si>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</si>
  <si>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</si>
  <si>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</si>
  <si>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</si>
  <si>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</si>
  <si>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</si>
  <si>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</si>
  <si>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</si>
  <si>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</si>
  <si>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</si>
  <si>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</si>
  <si>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</si>
  <si>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</si>
  <si>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</si>
  <si>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</si>
  <si>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</si>
  <si>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</si>
  <si>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</si>
  <si>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</si>
  <si>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</si>
  <si>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</si>
  <si>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</si>
  <si>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</si>
  <si>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</si>
  <si>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</si>
  <si>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</si>
  <si>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</si>
  <si>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</si>
  <si>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</si>
  <si>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</si>
  <si>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</si>
  <si>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</si>
  <si>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</si>
  <si>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</si>
  <si>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</si>
  <si>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</si>
  <si>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</si>
  <si>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</si>
  <si>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</si>
  <si>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</si>
  <si>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</si>
  <si>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</si>
  <si>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</si>
  <si>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</si>
  <si>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</si>
  <si>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</si>
  <si>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</si>
  <si>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</si>
  <si>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</si>
  <si>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</si>
  <si>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</si>
  <si>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</si>
  <si>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</si>
  <si>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</si>
  <si>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</si>
  <si>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</si>
  <si>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</si>
  <si>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</si>
  <si>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</si>
  <si>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</si>
  <si>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</si>
  <si>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</si>
  <si>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</si>
  <si>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</si>
  <si>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</si>
  <si>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</si>
  <si>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</si>
  <si>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</si>
  <si>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</si>
  <si>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</si>
  <si>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</si>
  <si>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</si>
  <si>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</si>
  <si>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</si>
  <si>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</si>
  <si>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</si>
  <si>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</si>
  <si>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</si>
  <si>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</si>
  <si>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</si>
  <si>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</si>
  <si>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</si>
  <si>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</si>
  <si>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</si>
  <si>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</si>
  <si>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</si>
  <si>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</si>
  <si>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</si>
  <si>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</si>
  <si>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</si>
  <si>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</si>
  <si>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</si>
  <si>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</si>
  <si>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</si>
  <si>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</si>
  <si>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</si>
  <si>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</si>
  <si>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</si>
  <si>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</si>
  <si>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</si>
  <si>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</si>
  <si>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</si>
  <si>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</si>
  <si>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</si>
  <si>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</si>
  <si>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</si>
  <si>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</si>
  <si>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</si>
  <si>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</si>
  <si>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</si>
  <si>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</si>
  <si>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</si>
  <si>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</si>
  <si>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</si>
  <si>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</si>
  <si>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</si>
  <si>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</si>
  <si>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</si>
  <si>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</si>
  <si>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</si>
  <si>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</si>
  <si>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</si>
  <si>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</si>
  <si>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</si>
  <si>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</si>
  <si>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</si>
  <si>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</si>
  <si>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</si>
  <si>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</si>
  <si>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</si>
  <si>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</si>
  <si>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</si>
  <si>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</si>
  <si>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</si>
  <si>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</si>
  <si>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</si>
  <si>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</si>
  <si>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</si>
  <si>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</si>
  <si>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</si>
  <si>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</si>
  <si>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</si>
  <si>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</si>
  <si>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</si>
  <si>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</si>
  <si>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</si>
  <si>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</si>
  <si>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</si>
  <si>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</si>
  <si>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</si>
  <si>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</si>
  <si>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</si>
  <si>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</si>
  <si>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</si>
  <si>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</si>
  <si>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</si>
  <si>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</si>
  <si>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</si>
  <si>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</si>
  <si>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</si>
  <si>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</si>
  <si>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</si>
  <si>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</si>
  <si>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</si>
  <si>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</si>
  <si>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</si>
  <si>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</si>
  <si>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</si>
  <si>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</si>
  <si>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</si>
  <si>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</si>
  <si>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</si>
  <si>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</si>
  <si>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</si>
  <si>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</si>
  <si>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</si>
  <si>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</si>
  <si>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</si>
  <si>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</si>
  <si>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</si>
  <si>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</si>
  <si>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</si>
  <si>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</si>
  <si>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</si>
  <si>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</si>
  <si>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</si>
  <si>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</si>
  <si>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</si>
  <si>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</si>
  <si>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</si>
  <si>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</si>
  <si>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</si>
  <si>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</si>
  <si>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</si>
  <si>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</si>
  <si>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</si>
  <si>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</si>
  <si>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</si>
  <si>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</si>
  <si>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</si>
  <si>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</si>
  <si>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</si>
  <si>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</si>
  <si>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</si>
  <si>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</si>
  <si>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</si>
  <si>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</si>
  <si>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</si>
  <si>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</si>
  <si>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</si>
  <si>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</si>
  <si>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</si>
  <si>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</si>
  <si>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</si>
  <si>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</si>
  <si>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</si>
  <si>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</si>
  <si>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</si>
  <si>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</si>
  <si>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</si>
  <si>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</si>
  <si>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</si>
  <si>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</si>
  <si>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</si>
  <si>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</si>
  <si>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</si>
  <si>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</si>
  <si>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</si>
  <si>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</si>
  <si>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</si>
  <si>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</si>
  <si>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</si>
  <si>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</si>
  <si>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</si>
  <si>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</si>
  <si>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</si>
  <si>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</si>
  <si>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</si>
  <si>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</si>
  <si>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</si>
  <si>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</si>
  <si>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</si>
  <si>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</si>
  <si>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</si>
  <si>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</si>
  <si>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</si>
  <si>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</si>
  <si>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</si>
  <si>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</si>
  <si>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</si>
  <si>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</si>
  <si>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</si>
  <si>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</si>
  <si>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</si>
  <si>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</si>
  <si>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</si>
  <si>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</si>
  <si>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</si>
  <si>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</si>
  <si>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</si>
  <si>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</si>
  <si>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</si>
  <si>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</si>
  <si>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</si>
  <si>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</si>
  <si>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</si>
  <si>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</si>
  <si>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</si>
  <si>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</si>
  <si>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</si>
  <si>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</si>
  <si>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</si>
  <si>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</si>
  <si>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</si>
  <si>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</si>
  <si>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</si>
  <si>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</si>
  <si>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</si>
  <si>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</si>
  <si>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</si>
  <si>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</si>
  <si>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</si>
  <si>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</si>
  <si>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</si>
  <si>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</si>
  <si>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</si>
  <si>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</si>
  <si>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</si>
  <si>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</si>
  <si>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</si>
  <si>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</si>
  <si>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</si>
  <si>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</si>
  <si>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</si>
  <si>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</si>
  <si>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</si>
  <si>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</si>
  <si>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</si>
  <si>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</si>
  <si>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</si>
  <si>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</si>
  <si>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</si>
  <si>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</si>
  <si>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</si>
  <si>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</si>
  <si>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</si>
  <si>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</si>
  <si>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</si>
  <si>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</si>
  <si>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</si>
  <si>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</si>
  <si>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</si>
  <si>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</si>
  <si>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</si>
  <si>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</si>
  <si>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</si>
  <si>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</si>
  <si>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</si>
  <si>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</si>
  <si>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</si>
  <si>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</si>
  <si>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</si>
  <si>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</si>
  <si>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</si>
  <si>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</si>
  <si>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</si>
  <si>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</si>
  <si>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</si>
  <si>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</si>
  <si>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</si>
  <si>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</si>
  <si>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</si>
  <si>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</si>
  <si>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</si>
  <si>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</si>
  <si>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</si>
  <si>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</si>
  <si>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</si>
  <si>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</si>
  <si>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</si>
  <si>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</si>
  <si>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</si>
  <si>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</si>
  <si>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</si>
  <si>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</si>
  <si>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</si>
  <si>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</si>
  <si>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</si>
  <si>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</si>
  <si>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</si>
  <si>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</si>
  <si>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</si>
  <si>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</si>
  <si>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</si>
  <si>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</si>
  <si>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</si>
  <si>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</si>
  <si>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</si>
  <si>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</si>
  <si>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</si>
  <si>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</si>
  <si>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</si>
  <si>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</si>
  <si>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</si>
  <si>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</si>
  <si>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</si>
  <si>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</si>
  <si>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</si>
  <si>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</si>
  <si>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</si>
  <si>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</si>
  <si>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</si>
  <si>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</si>
  <si>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</si>
  <si>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</si>
  <si>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</si>
  <si>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</si>
  <si>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</si>
  <si>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</si>
  <si>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</si>
  <si>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</si>
  <si>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</si>
  <si>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</si>
  <si>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</si>
  <si>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</si>
  <si>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</si>
  <si>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</si>
  <si>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</si>
  <si>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</si>
  <si>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</si>
  <si>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</si>
  <si>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</si>
  <si>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</si>
  <si>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</si>
  <si>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</si>
  <si>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</si>
  <si>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</si>
  <si>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</si>
  <si>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</si>
  <si>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</si>
  <si>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</si>
  <si>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</si>
  <si>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</si>
  <si>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</si>
  <si>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</si>
  <si>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</si>
  <si>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</si>
  <si>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</si>
  <si>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</si>
  <si>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</si>
  <si>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</si>
  <si>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</si>
  <si>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</si>
  <si>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</si>
  <si>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</si>
  <si>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</si>
  <si>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</si>
  <si>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</si>
  <si>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</si>
  <si>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</si>
  <si>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</si>
  <si>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</si>
  <si>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</si>
  <si>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</si>
  <si>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</si>
  <si>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</si>
  <si>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</si>
  <si>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</si>
  <si>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</si>
  <si>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</si>
  <si>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</si>
  <si>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</si>
  <si>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</si>
  <si>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</si>
  <si>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</si>
  <si>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</si>
  <si>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</si>
  <si>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</si>
  <si>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</si>
  <si>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</si>
  <si>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</si>
  <si>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</si>
  <si>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</si>
  <si>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</si>
  <si>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</si>
  <si>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</si>
  <si>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</si>
  <si>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</si>
  <si>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</si>
  <si>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</si>
  <si>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</si>
  <si>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</si>
  <si>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</si>
  <si>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</si>
  <si>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</si>
  <si>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</si>
  <si>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</si>
  <si>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</si>
  <si>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</si>
  <si>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</si>
  <si>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</si>
  <si>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</si>
  <si>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</si>
  <si>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</si>
  <si>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</si>
  <si>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</si>
  <si>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</si>
  <si>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</si>
  <si>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</si>
  <si>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</si>
  <si>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</si>
  <si>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</si>
  <si>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</si>
  <si>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</si>
  <si>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</si>
  <si>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</si>
  <si>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</si>
  <si>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</si>
  <si>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</si>
  <si>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</si>
  <si>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</si>
  <si>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</si>
  <si>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</si>
  <si>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</si>
  <si>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</si>
  <si>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</si>
  <si>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</si>
  <si>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</si>
  <si>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</si>
  <si>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</si>
  <si>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</si>
  <si>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</si>
  <si>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</si>
  <si>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</si>
  <si>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</si>
  <si>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</si>
  <si>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</si>
  <si>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</si>
  <si>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</si>
  <si>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</si>
  <si>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</si>
  <si>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</si>
  <si>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</si>
  <si>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</si>
  <si>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</si>
  <si>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</si>
  <si>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</si>
  <si>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</si>
  <si>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</si>
  <si>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</si>
  <si>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</si>
  <si>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</si>
  <si>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</si>
  <si>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</si>
  <si>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</si>
  <si>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</si>
  <si>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</si>
  <si>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</si>
  <si>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</si>
  <si>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</si>
  <si>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</si>
  <si>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</si>
  <si>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</si>
  <si>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</si>
  <si>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</si>
  <si>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</si>
  <si>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</si>
  <si>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</si>
  <si>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</si>
  <si>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</si>
  <si>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</si>
  <si>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</si>
  <si>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</si>
  <si>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</si>
  <si>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</si>
  <si>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</si>
  <si>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</si>
  <si>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</si>
  <si>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</si>
  <si>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</si>
  <si>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</si>
  <si>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</si>
  <si>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</si>
  <si>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</si>
  <si>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</si>
  <si>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</si>
  <si>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</si>
  <si>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</si>
  <si>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</si>
  <si>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</si>
  <si>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</si>
  <si>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</si>
  <si>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</si>
  <si>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</si>
  <si>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</si>
  <si>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</si>
  <si>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</si>
  <si>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</si>
  <si>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</si>
  <si>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</si>
  <si>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</si>
  <si>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</si>
  <si>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</si>
  <si>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</si>
  <si>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</si>
  <si>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</si>
  <si>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</si>
  <si>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</si>
  <si>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</si>
  <si>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</si>
  <si>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</si>
  <si>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</si>
  <si>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</si>
  <si>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</si>
  <si>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</si>
  <si>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</si>
  <si>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</si>
  <si>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</si>
  <si>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</si>
  <si>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</si>
  <si>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</si>
  <si>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</si>
  <si>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</si>
  <si>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</si>
  <si>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</si>
  <si>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</si>
  <si>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</si>
  <si>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</si>
  <si>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</si>
  <si>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</si>
  <si>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</si>
  <si>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</si>
  <si>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</si>
  <si>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</si>
  <si>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</si>
  <si>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</si>
  <si>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</si>
  <si>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</si>
  <si>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</si>
  <si>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</si>
  <si>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</si>
  <si>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</si>
  <si>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</si>
  <si>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</si>
  <si>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</si>
  <si>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</si>
  <si>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</si>
  <si>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</si>
  <si>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</si>
  <si>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</si>
  <si>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</si>
  <si>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</si>
  <si>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</si>
  <si>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</si>
  <si>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</si>
  <si>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</si>
  <si>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</si>
  <si>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</si>
  <si>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</si>
  <si>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</si>
  <si>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</si>
  <si>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</si>
  <si>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</si>
  <si>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</si>
  <si>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</si>
  <si>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</si>
  <si>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</si>
  <si>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</si>
  <si>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</si>
  <si>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</si>
  <si>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</si>
  <si>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</si>
  <si>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</si>
  <si>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</si>
  <si>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</si>
  <si>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</si>
  <si>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</si>
  <si>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</si>
  <si>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</si>
  <si>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</si>
  <si>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</si>
  <si>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</si>
  <si>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</si>
  <si>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</si>
  <si>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</si>
  <si>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</si>
  <si>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</si>
  <si>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</si>
  <si>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</si>
  <si>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</si>
  <si>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</si>
  <si>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</si>
  <si>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</si>
  <si>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</si>
  <si>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</si>
  <si>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</si>
  <si>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</si>
  <si>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</si>
  <si>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</si>
  <si>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</si>
  <si>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</si>
  <si>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</si>
  <si>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</si>
  <si>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</si>
  <si>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</si>
  <si>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</si>
  <si>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</si>
  <si>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</si>
  <si>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</si>
  <si>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</si>
  <si>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</si>
  <si>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</si>
  <si>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</si>
  <si>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</si>
  <si>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</si>
  <si>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</si>
  <si>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</si>
  <si>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</si>
  <si>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</si>
  <si>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</si>
  <si>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</si>
  <si>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</si>
  <si>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</si>
  <si>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</si>
  <si>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</si>
  <si>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</si>
  <si>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</si>
  <si>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</si>
  <si>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</si>
  <si>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</si>
  <si>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</si>
  <si>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</si>
  <si>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</si>
  <si>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</si>
  <si>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</si>
  <si>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</si>
  <si>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</si>
  <si>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</si>
  <si>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</si>
  <si>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</si>
  <si>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</si>
  <si>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</si>
  <si>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</si>
  <si>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</si>
  <si>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</si>
  <si>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</si>
  <si>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</si>
  <si>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</si>
  <si>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</si>
  <si>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</si>
  <si>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</si>
  <si>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</si>
  <si>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</si>
  <si>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</si>
  <si>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</si>
  <si>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</si>
  <si>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</si>
  <si>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</si>
  <si>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</si>
  <si>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</si>
  <si>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</si>
  <si>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</si>
  <si>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</si>
  <si>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</si>
  <si>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</si>
  <si>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</si>
  <si>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</si>
  <si>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</si>
  <si>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</si>
  <si>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</si>
  <si>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</si>
  <si>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</si>
  <si>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</si>
  <si>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</si>
  <si>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</si>
  <si>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</si>
  <si>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</si>
  <si>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</si>
  <si>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</si>
  <si>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</si>
  <si>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</si>
  <si>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</si>
  <si>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</si>
  <si>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</si>
  <si>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</si>
  <si>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</si>
  <si>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</si>
  <si>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</si>
  <si>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</si>
  <si>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</si>
  <si>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</si>
  <si>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</si>
  <si>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</si>
  <si>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</si>
  <si>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</si>
  <si>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</si>
  <si>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</si>
  <si>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</si>
  <si>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</si>
  <si>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</si>
  <si>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</si>
  <si>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</si>
  <si>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</si>
  <si>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</si>
  <si>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</si>
  <si>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</si>
  <si>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</si>
  <si>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</si>
  <si>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</si>
  <si>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</si>
  <si>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</si>
  <si>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</si>
  <si>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</si>
  <si>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</si>
  <si>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</si>
  <si>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</si>
  <si>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</si>
  <si>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</si>
  <si>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</si>
  <si>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</si>
  <si>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</si>
  <si>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</si>
  <si>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</si>
  <si>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</si>
  <si>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</si>
  <si>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</si>
  <si>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</si>
  <si>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</si>
  <si>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</si>
  <si>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</si>
  <si>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</si>
  <si>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</si>
  <si>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</si>
  <si>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</si>
  <si>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</si>
  <si>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</si>
  <si>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</si>
  <si>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</si>
  <si>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</si>
  <si>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</si>
  <si>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</si>
  <si>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</si>
  <si>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</si>
  <si>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</si>
  <si>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</si>
  <si>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</si>
  <si>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</si>
  <si>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</si>
  <si>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</si>
  <si>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</si>
  <si>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</si>
  <si>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</si>
  <si>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</si>
  <si>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</si>
  <si>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</si>
  <si>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</si>
  <si>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</si>
  <si>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</si>
  <si>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</si>
  <si>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</si>
  <si>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</si>
  <si>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</si>
  <si>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</si>
  <si>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</si>
  <si>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</si>
  <si>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</si>
  <si>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</si>
  <si>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</si>
  <si>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</si>
  <si>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</si>
  <si>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</si>
  <si>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</si>
  <si>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</si>
  <si>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</si>
  <si>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</si>
  <si>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</si>
  <si>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</si>
  <si>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</si>
  <si>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</si>
  <si>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</si>
  <si>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</si>
  <si>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</si>
  <si>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</si>
  <si>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</si>
  <si>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</si>
  <si>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</si>
  <si>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</si>
  <si>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</si>
  <si>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</si>
  <si>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</si>
  <si>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</si>
  <si>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</si>
  <si>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</si>
  <si>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</si>
  <si>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</si>
  <si>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</si>
  <si>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</si>
  <si>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</si>
  <si>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</si>
  <si>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</si>
  <si>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</si>
  <si>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</si>
  <si>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</si>
  <si>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</si>
  <si>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</si>
  <si>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</si>
  <si>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</si>
  <si>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</si>
  <si>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</si>
  <si>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</si>
  <si>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</si>
  <si>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</si>
  <si>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</si>
  <si>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</si>
  <si>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</si>
  <si>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</si>
  <si>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</si>
  <si>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</si>
  <si>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</si>
  <si>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</si>
  <si>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</si>
  <si>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</si>
  <si>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</si>
  <si>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</si>
  <si>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</si>
  <si>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</si>
  <si>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</si>
  <si>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</si>
  <si>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</si>
  <si>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</si>
  <si>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</si>
  <si>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</si>
  <si>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</si>
  <si>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</si>
  <si>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</si>
  <si>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</si>
  <si>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</si>
  <si>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</si>
  <si>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</si>
  <si>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</si>
  <si>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</si>
  <si>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</si>
  <si>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</si>
  <si>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</si>
  <si>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</si>
  <si>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</si>
  <si>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</si>
  <si>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</si>
  <si>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</si>
  <si>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</si>
  <si>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</si>
  <si>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</si>
  <si>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</si>
  <si>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</si>
  <si>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</si>
  <si>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</si>
  <si>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</si>
  <si>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</si>
  <si>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</si>
  <si>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</si>
  <si>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</si>
  <si>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</si>
  <si>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</si>
  <si>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</si>
  <si>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</si>
  <si>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</si>
  <si>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</si>
  <si>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</si>
  <si>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</si>
  <si>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</si>
  <si>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</si>
  <si>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</si>
  <si>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</si>
  <si>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</si>
  <si>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</si>
  <si>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</si>
  <si>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</si>
  <si>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</si>
  <si>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</si>
  <si>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</si>
  <si>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</si>
  <si>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</si>
  <si>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</si>
  <si>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</si>
  <si>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</si>
  <si>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</si>
  <si>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</si>
  <si>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</si>
  <si>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</si>
  <si>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</si>
  <si>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</si>
  <si>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</si>
  <si>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</si>
  <si>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</si>
  <si>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</si>
  <si>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</si>
  <si>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</si>
  <si>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</si>
  <si>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</si>
  <si>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</si>
  <si>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</si>
  <si>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</si>
  <si>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</si>
  <si>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</si>
  <si>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</si>
  <si>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</si>
  <si>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</si>
  <si>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</si>
  <si>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</si>
  <si>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</si>
  <si>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</si>
  <si>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</si>
  <si>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</si>
  <si>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</si>
  <si>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</si>
  <si>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</si>
  <si>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</si>
  <si>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</si>
  <si>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</si>
  <si>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</si>
  <si>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</si>
  <si>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</si>
  <si>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</si>
  <si>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</si>
  <si>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</si>
  <si>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</si>
  <si>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</si>
  <si>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</si>
  <si>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</si>
  <si>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</si>
  <si>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</si>
  <si>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</si>
  <si>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</si>
  <si>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</si>
  <si>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</si>
  <si>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</si>
  <si>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</si>
  <si>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</si>
  <si>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</si>
  <si>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</si>
  <si>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</si>
  <si>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</si>
  <si>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</si>
  <si>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</si>
  <si>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</si>
  <si>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</si>
  <si>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</si>
  <si>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</si>
  <si>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</si>
  <si>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</si>
  <si>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</si>
  <si>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</si>
  <si>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</si>
  <si>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</si>
  <si>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</si>
  <si>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</si>
  <si>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</si>
  <si>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</si>
  <si>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</si>
  <si>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</si>
  <si>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</si>
  <si>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</si>
  <si>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</si>
  <si>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</si>
  <si>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</si>
  <si>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</si>
  <si>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</si>
  <si>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</si>
  <si>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</si>
  <si>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</si>
  <si>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</si>
  <si>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</si>
  <si>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</si>
  <si>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</si>
  <si>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</si>
  <si>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</si>
  <si>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</si>
  <si>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</si>
  <si>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</si>
  <si>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</si>
  <si>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</si>
  <si>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</si>
  <si>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</si>
  <si>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</si>
  <si>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</si>
  <si>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</si>
  <si>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</si>
  <si>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</si>
  <si>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</si>
  <si>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</si>
  <si>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</si>
  <si>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</si>
  <si>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</si>
  <si>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</si>
  <si>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</si>
  <si>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</si>
  <si>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</si>
  <si>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</si>
  <si>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</si>
  <si>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</si>
  <si>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</si>
  <si>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</si>
  <si>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</si>
  <si>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</si>
  <si>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</si>
  <si>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</si>
  <si>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</si>
  <si>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</si>
  <si>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</si>
  <si>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</si>
  <si>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</si>
  <si>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</si>
  <si>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</si>
  <si>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</si>
  <si>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</si>
  <si>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</si>
  <si>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</si>
  <si>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</si>
  <si>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</si>
  <si>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</si>
  <si>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</si>
  <si>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</si>
  <si>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</si>
  <si>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</si>
  <si>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</si>
  <si>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</si>
  <si>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</si>
  <si>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</si>
  <si>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</si>
  <si>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</si>
  <si>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</si>
  <si>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</si>
  <si>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</si>
  <si>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</si>
  <si>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</si>
  <si>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</si>
  <si>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</si>
  <si>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</si>
  <si>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</si>
  <si>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</si>
  <si>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</si>
  <si>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</si>
  <si>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</si>
  <si>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</si>
  <si>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</si>
  <si>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</si>
  <si>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</si>
  <si>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</si>
  <si>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</si>
  <si>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</si>
  <si>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</si>
  <si>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</si>
  <si>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</si>
  <si>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</si>
  <si>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</si>
  <si>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</si>
  <si>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</si>
  <si>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</si>
  <si>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</si>
  <si>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</si>
  <si>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</si>
  <si>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</si>
  <si>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</si>
  <si>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</si>
  <si>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</si>
  <si>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</si>
  <si>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</si>
  <si>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</si>
  <si>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</si>
  <si>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</si>
  <si>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</si>
  <si>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</si>
  <si>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</si>
  <si>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</si>
  <si>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</si>
  <si>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</si>
  <si>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</si>
  <si>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</si>
  <si>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</si>
  <si>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</si>
  <si>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</si>
  <si>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</si>
  <si>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</si>
  <si>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</si>
  <si>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</si>
  <si>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</si>
  <si>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</si>
  <si>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</si>
  <si>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</si>
  <si>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</si>
  <si>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</si>
  <si>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</si>
  <si>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</si>
  <si>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</si>
  <si>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</si>
  <si>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</si>
  <si>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</si>
  <si>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</si>
  <si>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</si>
  <si>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</si>
  <si>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</si>
  <si>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</si>
  <si>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</si>
  <si>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</si>
  <si>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</si>
  <si>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</si>
  <si>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</si>
  <si>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</si>
  <si>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</si>
  <si>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</si>
  <si>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</si>
  <si>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</si>
  <si>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</si>
  <si>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</si>
  <si>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</si>
  <si>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</si>
  <si>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</si>
  <si>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</si>
  <si>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</si>
  <si>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</si>
  <si>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</si>
  <si>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</si>
  <si>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</si>
  <si>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</si>
  <si>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</si>
  <si>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</si>
  <si>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</si>
  <si>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</si>
  <si>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</si>
  <si>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</si>
  <si>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</si>
  <si>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</si>
  <si>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</si>
  <si>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</si>
  <si>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</si>
  <si>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</si>
  <si>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</si>
  <si>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</si>
  <si>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</si>
  <si>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</si>
  <si>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</si>
  <si>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</si>
  <si>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</si>
  <si>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</si>
  <si>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</si>
  <si>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</si>
  <si>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</si>
  <si>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</si>
  <si>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</si>
  <si>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</si>
  <si>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</si>
  <si>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</si>
  <si>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</si>
  <si>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</si>
  <si>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</si>
  <si>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</si>
  <si>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</si>
  <si>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</si>
  <si>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</si>
  <si>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</si>
  <si>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</si>
  <si>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</si>
  <si>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</si>
  <si>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</si>
  <si>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</si>
  <si>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</si>
  <si>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</si>
  <si>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</si>
  <si>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</si>
  <si>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</si>
  <si>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</si>
  <si>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</si>
  <si>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</si>
  <si>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</si>
  <si>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</si>
  <si>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</si>
  <si>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</si>
  <si>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</si>
  <si>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</si>
  <si>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</si>
  <si>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</si>
  <si>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</si>
  <si>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</si>
  <si>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</si>
  <si>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</si>
  <si>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</si>
  <si>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</si>
  <si>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</si>
  <si>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</si>
  <si>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</si>
  <si>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</si>
  <si>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</si>
  <si>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</si>
  <si>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</si>
  <si>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</si>
  <si>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</si>
  <si>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</si>
  <si>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</si>
  <si>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</si>
  <si>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</si>
  <si>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</si>
  <si>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</si>
  <si>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</si>
  <si>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</si>
  <si>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</si>
  <si>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</si>
  <si>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</si>
  <si>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</si>
  <si>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</si>
  <si>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</si>
  <si>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</si>
  <si>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</si>
  <si>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</si>
  <si>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</si>
  <si>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</si>
  <si>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</si>
  <si>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</si>
  <si>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</si>
  <si>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</si>
  <si>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</si>
  <si>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</si>
  <si>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</si>
  <si>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</si>
  <si>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</si>
  <si>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</si>
  <si>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</si>
  <si>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</si>
  <si>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</si>
  <si>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</si>
  <si>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</si>
  <si>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</si>
  <si>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</si>
  <si>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</si>
  <si>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</si>
  <si>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</si>
  <si>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</si>
  <si>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</si>
  <si>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</si>
  <si>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</si>
  <si>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</si>
  <si>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</si>
  <si>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</si>
  <si>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</si>
  <si>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</si>
  <si>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</si>
  <si>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</si>
  <si>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</si>
  <si>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</si>
  <si>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</si>
  <si>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</si>
  <si>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</si>
  <si>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</si>
  <si>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</si>
  <si>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</si>
  <si>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</si>
  <si>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</si>
  <si>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</si>
  <si>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</si>
  <si>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</si>
  <si>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</si>
  <si>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</si>
  <si>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</si>
  <si>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</si>
  <si>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</si>
  <si>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</si>
  <si>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</si>
  <si>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</si>
  <si>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</si>
  <si>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</si>
  <si>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</si>
  <si>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</si>
  <si>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</si>
  <si>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</si>
  <si>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</si>
  <si>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</si>
  <si>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</si>
  <si>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</si>
  <si>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</si>
  <si>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</si>
  <si>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</si>
  <si>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</si>
  <si>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</si>
  <si>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</si>
  <si>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</si>
  <si>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</si>
  <si>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</si>
  <si>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</si>
  <si>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</si>
  <si>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</si>
  <si>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</si>
  <si>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</si>
  <si>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</si>
  <si>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</si>
  <si>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</si>
  <si>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</si>
  <si>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</si>
  <si>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</si>
  <si>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</si>
  <si>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</si>
  <si>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</si>
  <si>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</si>
  <si>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</si>
  <si>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</si>
  <si>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</si>
  <si>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</si>
  <si>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</si>
  <si>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</si>
  <si>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</si>
  <si>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</si>
  <si>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</si>
  <si>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</si>
  <si>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</si>
  <si>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</si>
  <si>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</si>
  <si>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</si>
  <si>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</si>
  <si>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</si>
  <si>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</si>
  <si>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</si>
  <si>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</si>
  <si>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</si>
  <si>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</si>
  <si>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</si>
  <si>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</si>
  <si>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</si>
  <si>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</si>
  <si>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</si>
  <si>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</si>
  <si>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</si>
  <si>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</si>
  <si>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</si>
  <si>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</si>
  <si>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</si>
  <si>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</si>
  <si>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</si>
  <si>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</si>
  <si>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</si>
  <si>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</si>
  <si>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</si>
  <si>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</si>
  <si>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</si>
  <si>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</si>
  <si>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</si>
  <si>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</si>
  <si>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</si>
  <si>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</si>
  <si>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</si>
  <si>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</si>
  <si>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</si>
  <si>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</si>
  <si>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</si>
  <si>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</si>
  <si>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</si>
  <si>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</si>
  <si>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</si>
  <si>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</si>
  <si>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</si>
  <si>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</si>
  <si>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</si>
  <si>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</si>
  <si>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</si>
  <si>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</si>
  <si>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</si>
  <si>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</si>
  <si>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</si>
  <si>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</si>
  <si>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</si>
  <si>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</si>
  <si>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</si>
  <si>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</si>
  <si>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</si>
  <si>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</si>
  <si>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</si>
  <si>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</si>
  <si>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</si>
  <si>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</si>
  <si>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</si>
  <si>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</si>
  <si>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</si>
  <si>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</si>
  <si>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</si>
  <si>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</si>
  <si>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</si>
  <si>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</si>
  <si>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</si>
  <si>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</si>
  <si>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</si>
  <si>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</si>
  <si>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</si>
  <si>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</si>
  <si>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</si>
  <si>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</si>
  <si>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</si>
  <si>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</si>
  <si>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</si>
  <si>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</si>
  <si>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</si>
  <si>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</si>
  <si>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</si>
  <si>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</si>
  <si>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</si>
  <si>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</si>
  <si>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</si>
  <si>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</si>
  <si>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</si>
  <si>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</si>
  <si>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</si>
  <si>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</si>
  <si>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</si>
  <si>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</si>
  <si>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</si>
  <si>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</si>
  <si>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</si>
  <si>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</si>
  <si>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</si>
  <si>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</si>
  <si>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</si>
  <si>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</si>
  <si>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</si>
  <si>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</si>
  <si>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</si>
  <si>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</si>
  <si>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</si>
  <si>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</si>
  <si>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</si>
  <si>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</si>
  <si>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</si>
  <si>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</si>
  <si>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</si>
  <si>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</si>
  <si>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</si>
  <si>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</si>
  <si>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</si>
  <si>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</si>
  <si>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</si>
  <si>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</si>
  <si>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</si>
  <si>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</si>
  <si>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</si>
  <si>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</si>
  <si>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</si>
  <si>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</si>
  <si>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</si>
  <si>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</si>
  <si>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</si>
  <si>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</si>
  <si>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</si>
  <si>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</si>
  <si>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</si>
  <si>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</si>
  <si>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</si>
  <si>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</si>
  <si>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</si>
  <si>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</si>
  <si>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</si>
  <si>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</si>
  <si>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</si>
  <si>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</si>
  <si>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</si>
  <si>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</si>
  <si>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</si>
  <si>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</si>
  <si>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</si>
  <si>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</si>
  <si>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</si>
  <si>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</si>
  <si>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</si>
  <si>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</si>
  <si>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</si>
  <si>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</si>
  <si>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</si>
  <si>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</si>
  <si>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</si>
  <si>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</si>
  <si>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</si>
  <si>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</si>
  <si>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</si>
  <si>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</si>
  <si>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</si>
  <si>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</si>
  <si>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</si>
  <si>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</si>
  <si>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</si>
  <si>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</si>
  <si>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</si>
  <si>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</si>
  <si>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</si>
  <si>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</si>
  <si>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</si>
  <si>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</si>
  <si>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</si>
  <si>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</si>
  <si>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</si>
  <si>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</si>
  <si>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</si>
  <si>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</si>
  <si>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</si>
  <si>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</si>
  <si>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</si>
  <si>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</si>
  <si>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</si>
  <si>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</si>
  <si>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</si>
  <si>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</si>
  <si>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</si>
  <si>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</si>
  <si>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</si>
  <si>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</si>
  <si>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</si>
  <si>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</si>
  <si>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</si>
  <si>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</si>
  <si>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</si>
  <si>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</si>
  <si>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</si>
  <si>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</si>
  <si>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</si>
  <si>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</si>
  <si>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</si>
  <si>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</si>
  <si>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</si>
  <si>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</si>
  <si>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</si>
  <si>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</si>
  <si>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</si>
  <si>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</si>
  <si>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</si>
  <si>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</si>
  <si>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</si>
  <si>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</si>
  <si>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</si>
  <si>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</si>
  <si>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</si>
  <si>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</si>
  <si>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</si>
  <si>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</si>
  <si>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</si>
  <si>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</si>
  <si>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</si>
  <si>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</si>
  <si>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</si>
  <si>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</si>
  <si>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</si>
  <si>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</si>
  <si>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</si>
  <si>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</si>
  <si>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</si>
  <si>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</si>
  <si>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</si>
  <si>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</si>
  <si>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</si>
  <si>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</si>
  <si>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</si>
  <si>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</si>
  <si>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</si>
  <si>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</si>
  <si>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</si>
  <si>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</si>
  <si>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</si>
  <si>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</si>
  <si>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</si>
  <si>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</si>
  <si>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</si>
  <si>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</si>
  <si>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</si>
  <si>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</si>
  <si>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</si>
  <si>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</si>
  <si>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</si>
  <si>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</si>
  <si>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</si>
  <si>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</si>
  <si>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</si>
  <si>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</si>
  <si>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</si>
  <si>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</si>
  <si>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</si>
  <si>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</si>
  <si>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</si>
  <si>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</si>
  <si>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</si>
  <si>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</si>
  <si>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</si>
  <si>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</si>
  <si>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</si>
  <si>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</si>
  <si>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</si>
  <si>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</si>
  <si>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</si>
  <si>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</si>
  <si>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</si>
  <si>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</si>
  <si>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</si>
  <si>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</si>
  <si>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</si>
  <si>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</si>
  <si>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</si>
  <si>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</si>
  <si>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</si>
  <si>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</si>
  <si>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</si>
  <si>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</si>
  <si>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</si>
  <si>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</si>
  <si>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</si>
  <si>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</si>
  <si>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</si>
  <si>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</si>
  <si>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</si>
  <si>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</si>
  <si>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</si>
  <si>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</si>
  <si>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</si>
  <si>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</si>
  <si>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</si>
  <si>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</si>
  <si>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</si>
  <si>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</si>
  <si>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</si>
  <si>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</si>
  <si>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</si>
  <si>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</si>
  <si>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</si>
  <si>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</si>
  <si>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</si>
  <si>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</si>
  <si>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</si>
  <si>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</si>
  <si>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</si>
  <si>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</si>
  <si>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</si>
  <si>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</si>
  <si>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</si>
  <si>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</si>
  <si>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</si>
  <si>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</si>
  <si>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</si>
  <si>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</si>
  <si>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</si>
  <si>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</si>
  <si>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</si>
  <si>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</si>
  <si>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</si>
  <si>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</si>
  <si>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</si>
  <si>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</si>
  <si>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</si>
  <si>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</si>
  <si>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</si>
  <si>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</si>
  <si>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</si>
  <si>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</si>
  <si>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</si>
  <si>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</si>
  <si>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</si>
  <si>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</si>
  <si>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</si>
  <si>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</si>
  <si>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</si>
  <si>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</si>
  <si>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</si>
  <si>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</si>
  <si>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</si>
  <si>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</si>
  <si>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</si>
  <si>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</si>
  <si>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</si>
  <si>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</si>
  <si>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</si>
  <si>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</si>
  <si>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</si>
  <si>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</si>
  <si>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</si>
  <si>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</si>
  <si>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</si>
  <si>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</si>
  <si>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</si>
  <si>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</si>
  <si>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</si>
  <si>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</si>
  <si>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</si>
  <si>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</si>
  <si>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</si>
  <si>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</si>
  <si>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</si>
  <si>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</si>
  <si>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</si>
  <si>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</si>
  <si>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</si>
  <si>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</si>
  <si>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</si>
  <si>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</si>
  <si>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</si>
  <si>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</si>
  <si>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</si>
  <si>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</si>
  <si>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</si>
  <si>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</si>
  <si>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</si>
  <si>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</si>
  <si>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</si>
  <si>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</si>
  <si>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</si>
  <si>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</si>
  <si>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</si>
  <si>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</si>
  <si>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</si>
  <si>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</si>
  <si>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</si>
  <si>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</si>
  <si>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</si>
  <si>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</si>
  <si>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</si>
  <si>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</si>
  <si>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</si>
  <si>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</si>
  <si>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</si>
  <si>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</si>
  <si>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</si>
  <si>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</si>
  <si>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</si>
  <si>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</si>
  <si>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</si>
  <si>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</si>
  <si>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</si>
  <si>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</si>
  <si>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</si>
  <si>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</si>
  <si>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</si>
  <si>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</si>
  <si>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</si>
  <si>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</si>
  <si>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</si>
  <si>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</si>
  <si>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</si>
  <si>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</si>
  <si>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</si>
  <si>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</si>
  <si>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</si>
  <si>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</si>
  <si>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</si>
  <si>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</si>
  <si>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</si>
  <si>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</si>
  <si>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</si>
  <si>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</si>
  <si>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</si>
  <si>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</si>
  <si>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</si>
  <si>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</si>
  <si>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</si>
  <si>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</si>
  <si>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</si>
  <si>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</si>
  <si>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</si>
  <si>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</si>
  <si>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</si>
  <si>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</si>
  <si>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</si>
  <si>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</si>
  <si>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</si>
  <si>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</si>
  <si>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</si>
  <si>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</si>
  <si>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</si>
  <si>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</si>
  <si>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</si>
  <si>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</si>
  <si>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</si>
  <si>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</si>
  <si>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</si>
  <si>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</si>
  <si>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</si>
  <si>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</si>
  <si>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</si>
  <si>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</si>
  <si>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</si>
  <si>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</si>
  <si>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</si>
  <si>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</si>
  <si>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</si>
  <si>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</si>
  <si>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</si>
  <si>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</si>
  <si>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</si>
  <si>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</si>
  <si>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</si>
  <si>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</si>
  <si>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</si>
  <si>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</si>
  <si>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</si>
  <si>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</si>
  <si>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</si>
  <si>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</si>
  <si>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</si>
  <si>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</si>
  <si>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</si>
  <si>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</si>
  <si>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</si>
  <si>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</si>
  <si>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</si>
  <si>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</si>
  <si>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</si>
  <si>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</si>
  <si>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</si>
  <si>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</si>
  <si>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</si>
  <si>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</si>
  <si>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</si>
  <si>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</si>
  <si>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</si>
  <si>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</si>
  <si>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</si>
  <si>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</si>
  <si>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</si>
  <si>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</si>
  <si>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</si>
  <si>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</si>
  <si>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</si>
  <si>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</si>
  <si>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</si>
  <si>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</si>
  <si>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</si>
  <si>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</si>
  <si>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</si>
  <si>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</si>
  <si>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</si>
  <si>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</si>
  <si>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</si>
  <si>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</si>
  <si>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</si>
  <si>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</si>
  <si>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</si>
  <si>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</si>
  <si>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</si>
  <si>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</si>
  <si>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</si>
  <si>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</si>
  <si>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</si>
  <si>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</si>
  <si>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</si>
  <si>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</si>
  <si>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</si>
  <si>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</si>
  <si>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</si>
  <si>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</si>
  <si>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</si>
  <si>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</si>
  <si>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</si>
  <si>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</si>
  <si>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</si>
  <si>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</si>
  <si>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</si>
  <si>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</si>
  <si>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</si>
  <si>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</si>
  <si>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</si>
  <si>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</si>
  <si>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</si>
  <si>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</si>
  <si>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</si>
  <si>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</si>
  <si>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</si>
  <si>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</si>
  <si>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</si>
  <si>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</si>
  <si>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</si>
  <si>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</si>
  <si>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</si>
  <si>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</si>
  <si>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</si>
  <si>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</si>
  <si>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</si>
  <si>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</si>
  <si>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</si>
  <si>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</si>
  <si>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</si>
  <si>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</si>
  <si>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</si>
  <si>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</si>
  <si>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</si>
  <si>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</si>
  <si>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</si>
  <si>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</si>
  <si>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</si>
  <si>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</si>
  <si>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</si>
  <si>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</si>
  <si>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</si>
  <si>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</si>
  <si>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</si>
  <si>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</si>
  <si>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</si>
  <si>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</si>
  <si>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</si>
  <si>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</si>
  <si>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</si>
  <si>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</si>
  <si>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</si>
  <si>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</si>
  <si>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</si>
  <si>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</si>
  <si>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</si>
  <si>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</si>
  <si>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</si>
  <si>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</si>
  <si>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</si>
  <si>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</si>
  <si>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</si>
  <si>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</si>
  <si>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</si>
  <si>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</si>
  <si>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</si>
  <si>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</si>
  <si>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</si>
  <si>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</si>
  <si>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</si>
  <si>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</si>
  <si>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</si>
  <si>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</si>
  <si>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</si>
  <si>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</si>
  <si>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</si>
  <si>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</si>
  <si>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</si>
  <si>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</si>
  <si>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</si>
  <si>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</si>
  <si>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</si>
  <si>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</si>
  <si>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</si>
  <si>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</si>
  <si>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</si>
  <si>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</si>
  <si>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</si>
  <si>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</si>
  <si>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</si>
  <si>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</si>
  <si>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</si>
  <si>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</si>
  <si>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</si>
  <si>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</si>
  <si>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</si>
  <si>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</si>
  <si>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</si>
  <si>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</si>
  <si>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</si>
  <si>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</si>
  <si>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</si>
  <si>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</si>
  <si>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</si>
  <si>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</si>
  <si>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</si>
  <si>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</si>
  <si>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</si>
  <si>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</si>
  <si>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</si>
  <si>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</si>
  <si>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</si>
  <si>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</si>
  <si>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</si>
  <si>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</si>
  <si>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</si>
  <si>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</si>
  <si>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</si>
  <si>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</si>
  <si>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</si>
  <si>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</si>
  <si>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</si>
  <si>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</si>
  <si>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</si>
  <si>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</si>
  <si>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</si>
  <si>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</si>
  <si>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</si>
  <si>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</si>
  <si>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</si>
  <si>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</si>
  <si>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</si>
  <si>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</si>
  <si>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</si>
  <si>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</si>
  <si>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</si>
  <si>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</si>
  <si>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</si>
  <si>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</si>
  <si>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</si>
  <si>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</si>
  <si>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</si>
  <si>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</si>
  <si>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</si>
  <si>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</si>
  <si>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</si>
  <si>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</si>
  <si>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</si>
  <si>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</si>
  <si>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</si>
  <si>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</si>
  <si>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</si>
  <si>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</si>
  <si>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</si>
  <si>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</si>
  <si>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</si>
  <si>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</si>
  <si>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</si>
  <si>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</si>
  <si>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</si>
  <si>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</si>
  <si>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</si>
  <si>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</si>
  <si>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</si>
  <si>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</si>
  <si>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</si>
  <si>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</si>
  <si>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</si>
  <si>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</si>
  <si>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</si>
  <si>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</si>
  <si>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</si>
  <si>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</si>
  <si>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</si>
  <si>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</si>
  <si>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</si>
  <si>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</si>
  <si>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</si>
  <si>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</si>
  <si>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</si>
  <si>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</si>
  <si>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</si>
  <si>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</si>
  <si>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</si>
  <si>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</si>
  <si>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</si>
  <si>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</si>
  <si>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</si>
  <si>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</si>
  <si>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</si>
  <si>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</si>
  <si>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</si>
  <si>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</si>
  <si>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</si>
  <si>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</si>
  <si>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</si>
  <si>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</si>
  <si>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</si>
  <si>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</si>
  <si>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</si>
  <si>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</si>
  <si>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</si>
  <si>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</si>
  <si>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</si>
  <si>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</si>
  <si>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</si>
  <si>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</si>
  <si>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</si>
  <si>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</si>
  <si>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</si>
  <si>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</si>
  <si>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</si>
  <si>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</si>
  <si>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</si>
  <si>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</si>
  <si>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</si>
  <si>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</si>
  <si>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</si>
  <si>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</si>
  <si>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</si>
  <si>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</si>
  <si>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</si>
  <si>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</si>
  <si>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</si>
  <si>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</si>
  <si>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</si>
  <si>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</si>
  <si>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</si>
  <si>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</si>
  <si>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</si>
  <si>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</si>
  <si>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</si>
  <si>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</si>
  <si>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</si>
  <si>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</si>
  <si>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</si>
  <si>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</si>
  <si>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</si>
  <si>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</si>
  <si>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</si>
  <si>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</si>
  <si>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</si>
  <si>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</si>
  <si>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</si>
  <si>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</si>
  <si>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</si>
  <si>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</si>
  <si>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</si>
  <si>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</si>
  <si>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</si>
  <si>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</si>
  <si>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</si>
  <si>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</si>
  <si>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</si>
  <si>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</si>
  <si>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</si>
  <si>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</si>
  <si>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</si>
  <si>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</si>
  <si>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</si>
  <si>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</si>
  <si>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</si>
  <si>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</si>
  <si>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</si>
  <si>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</si>
  <si>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</si>
  <si>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</si>
  <si>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</si>
  <si>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</si>
  <si>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</si>
  <si>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</si>
  <si>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</si>
  <si>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</si>
  <si>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</si>
  <si>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</si>
  <si>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</si>
  <si>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</si>
  <si>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</si>
  <si>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</si>
  <si>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</si>
  <si>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</si>
  <si>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</si>
  <si>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</si>
  <si>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</si>
  <si>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</si>
  <si>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</si>
  <si>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</si>
  <si>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</si>
  <si>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</si>
  <si>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</si>
  <si>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</si>
  <si>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</si>
  <si>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</si>
  <si>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</si>
  <si>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</si>
  <si>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</si>
  <si>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</si>
  <si>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</si>
  <si>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</si>
  <si>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</si>
  <si>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</si>
  <si>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</si>
  <si>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</si>
  <si>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</si>
  <si>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</si>
  <si>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</si>
  <si>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</si>
  <si>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</si>
  <si>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</si>
  <si>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</si>
  <si>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</si>
  <si>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</si>
  <si>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</si>
  <si>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</si>
  <si>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</si>
  <si>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</si>
  <si>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</si>
  <si>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</si>
  <si>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</si>
  <si>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</si>
  <si>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</si>
  <si>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</si>
  <si>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</si>
  <si>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</si>
  <si>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</si>
  <si>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</si>
  <si>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</si>
  <si>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</si>
  <si>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</si>
  <si>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</si>
  <si>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</si>
  <si>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</si>
  <si>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</si>
  <si>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</si>
  <si>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</si>
  <si>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</si>
  <si>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</si>
  <si>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</si>
  <si>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</si>
  <si>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</si>
  <si>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</si>
  <si>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</si>
  <si>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</si>
  <si>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</si>
  <si>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</si>
  <si>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</si>
  <si>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</si>
  <si>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</si>
  <si>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</si>
  <si>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</si>
  <si>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</si>
  <si>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</si>
  <si>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</si>
  <si>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</si>
  <si>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</si>
  <si>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</si>
  <si>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</si>
  <si>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</si>
  <si>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</si>
  <si>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</si>
  <si>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</si>
  <si>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</si>
  <si>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</si>
  <si>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</si>
  <si>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</si>
  <si>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</si>
  <si>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</si>
  <si>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</si>
  <si>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</si>
  <si>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</si>
  <si>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</si>
  <si>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</si>
  <si>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</si>
  <si>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</si>
  <si>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</si>
  <si>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</si>
  <si>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</si>
  <si>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</si>
  <si>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</si>
  <si>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</si>
  <si>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</si>
  <si>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</si>
  <si>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</si>
  <si>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</si>
  <si>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</si>
  <si>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</si>
  <si>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</si>
  <si>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</si>
  <si>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</si>
  <si>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</si>
  <si>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</si>
  <si>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</si>
  <si>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</si>
  <si>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</si>
  <si>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</si>
  <si>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</si>
  <si>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</si>
  <si>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</si>
  <si>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</si>
  <si>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</si>
  <si>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</si>
  <si>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</si>
  <si>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</si>
  <si>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</si>
  <si>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</si>
  <si>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</si>
  <si>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</si>
  <si>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</si>
  <si>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</si>
  <si>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</si>
  <si>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</si>
  <si>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</si>
  <si>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</si>
  <si>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</si>
  <si>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</si>
  <si>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</si>
  <si>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</si>
  <si>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</si>
  <si>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</si>
  <si>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</si>
  <si>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</si>
  <si>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</si>
  <si>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</si>
  <si>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</si>
  <si>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</si>
  <si>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</si>
  <si>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</si>
  <si>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</si>
  <si>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</si>
  <si>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</si>
  <si>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</si>
  <si>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</si>
  <si>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</si>
  <si>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</si>
  <si>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</si>
  <si>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</si>
  <si>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</si>
  <si>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</si>
  <si>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</si>
  <si>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</si>
  <si>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</si>
  <si>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</si>
  <si>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</si>
  <si>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</si>
  <si>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</si>
  <si>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</si>
  <si>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</si>
  <si>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</si>
  <si>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</si>
  <si>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</si>
  <si>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</si>
  <si>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</si>
  <si>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</si>
  <si>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</si>
  <si>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</si>
  <si>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</si>
  <si>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</si>
  <si>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</si>
  <si>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</si>
  <si>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</si>
  <si>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</si>
  <si>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</si>
  <si>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</si>
  <si>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</si>
  <si>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</si>
  <si>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</si>
  <si>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</si>
  <si>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</si>
  <si>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</si>
  <si>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</si>
  <si>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</si>
  <si>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</si>
  <si>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</si>
  <si>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</si>
  <si>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</si>
  <si>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</si>
  <si>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</si>
  <si>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</si>
  <si>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</si>
  <si>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</si>
  <si>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</si>
  <si>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</si>
  <si>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</si>
  <si>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</si>
  <si>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</si>
  <si>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</si>
  <si>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</si>
  <si>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</si>
  <si>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</si>
  <si>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</si>
  <si>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</si>
  <si>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</si>
  <si>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</si>
  <si>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</si>
  <si>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</si>
  <si>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</si>
  <si>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</si>
  <si>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</si>
  <si>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</si>
  <si>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</si>
  <si>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</si>
  <si>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</si>
  <si>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</si>
  <si>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</si>
  <si>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</si>
  <si>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</si>
  <si>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</si>
  <si>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</si>
  <si>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</si>
  <si>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</si>
  <si>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</si>
  <si>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</si>
  <si>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</si>
  <si>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</si>
  <si>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</si>
  <si>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</si>
  <si>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</si>
  <si>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</si>
  <si>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</si>
  <si>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</si>
  <si>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</si>
  <si>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</si>
  <si>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</si>
  <si>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</si>
  <si>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</si>
  <si>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</si>
  <si>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</si>
  <si>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</si>
  <si>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</si>
  <si>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</si>
  <si>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</si>
  <si>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</si>
  <si>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</si>
  <si>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</si>
  <si>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</si>
  <si>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</si>
  <si>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</si>
  <si>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</si>
  <si>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</si>
  <si>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</si>
  <si>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</si>
  <si>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</si>
  <si>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</si>
  <si>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</si>
  <si>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</si>
  <si>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</si>
  <si>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</si>
  <si>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</si>
  <si>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</si>
  <si>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</si>
  <si>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</si>
  <si>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</si>
  <si>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</si>
  <si>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</si>
  <si>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</si>
  <si>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</si>
  <si>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</si>
  <si>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</si>
  <si>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</si>
  <si>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</si>
  <si>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</si>
  <si>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</si>
  <si>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</si>
  <si>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</si>
  <si>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</si>
  <si>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</si>
  <si>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</si>
  <si>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</si>
  <si>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</si>
  <si>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</si>
  <si>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</si>
  <si>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</si>
  <si>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</si>
  <si>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</si>
  <si>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</si>
  <si>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</si>
  <si>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</si>
  <si>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</si>
  <si>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</si>
  <si>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</si>
  <si>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</si>
  <si>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</si>
  <si>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</si>
  <si>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</si>
  <si>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</si>
  <si>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</si>
  <si>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</si>
  <si>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</si>
  <si>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</si>
  <si>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</si>
  <si>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</si>
  <si>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</si>
  <si>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</si>
  <si>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</si>
  <si>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</si>
  <si>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</si>
  <si>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</si>
  <si>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</si>
  <si>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</si>
  <si>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</si>
  <si>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</si>
  <si>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</si>
  <si>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</si>
  <si>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</si>
  <si>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</si>
  <si>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</si>
  <si>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</si>
  <si>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</si>
  <si>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</si>
  <si>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</si>
  <si>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</si>
  <si>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</si>
  <si>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</si>
  <si>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</si>
  <si>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</si>
  <si>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</si>
  <si>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</si>
  <si>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</si>
  <si>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</si>
  <si>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</si>
  <si>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</si>
  <si>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</si>
  <si>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</si>
  <si>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</si>
  <si>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</si>
  <si>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</si>
  <si>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</si>
  <si>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</si>
  <si>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</si>
  <si>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</si>
  <si>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</si>
  <si>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</si>
  <si>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</si>
  <si>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</si>
  <si>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</si>
  <si>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</si>
  <si>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</si>
  <si>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</si>
  <si>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</si>
  <si>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</si>
  <si>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</si>
  <si>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</si>
  <si>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</si>
  <si>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</si>
  <si>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</si>
  <si>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</si>
  <si>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</si>
  <si>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</si>
  <si>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</si>
  <si>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</si>
  <si>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</si>
  <si>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</si>
  <si>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</si>
  <si>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</si>
  <si>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</si>
  <si>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</si>
  <si>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</si>
  <si>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</si>
  <si>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</si>
  <si>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</si>
  <si>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</si>
  <si>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</si>
  <si>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</si>
  <si>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</si>
  <si>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</si>
  <si>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</si>
  <si>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</si>
  <si>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</si>
  <si>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</si>
  <si>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</si>
  <si>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</si>
  <si>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</si>
  <si>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</si>
  <si>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</si>
  <si>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</si>
  <si>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</si>
  <si>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</si>
  <si>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</si>
  <si>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</si>
  <si>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</si>
  <si>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</si>
  <si>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</si>
  <si>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</si>
  <si>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</si>
  <si>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</si>
  <si>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</si>
  <si>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</si>
  <si>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</si>
  <si>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</si>
  <si>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</si>
  <si>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</si>
  <si>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</si>
  <si>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</si>
  <si>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</si>
  <si>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</si>
  <si>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</si>
  <si>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</si>
  <si>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</si>
  <si>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</si>
  <si>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</si>
  <si>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</si>
  <si>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</si>
  <si>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</si>
  <si>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</si>
  <si>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</si>
  <si>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</si>
  <si>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</si>
  <si>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</si>
  <si>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</si>
  <si>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</si>
  <si>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</si>
  <si>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</si>
  <si>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</si>
  <si>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</si>
  <si>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</si>
  <si>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</si>
  <si>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</si>
  <si>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</si>
  <si>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</si>
  <si>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</si>
  <si>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</si>
  <si>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</si>
  <si>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</si>
  <si>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</si>
  <si>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</si>
  <si>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</si>
  <si>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</si>
  <si>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</si>
  <si>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</si>
  <si>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</si>
  <si>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</si>
  <si>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</si>
  <si>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</si>
  <si>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</si>
  <si>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</si>
  <si>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</si>
  <si>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</si>
  <si>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</si>
  <si>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</si>
  <si>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</si>
  <si>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</si>
  <si>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</si>
  <si>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</si>
  <si>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</si>
  <si>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</si>
  <si>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</si>
  <si>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</si>
  <si>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</si>
  <si>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</si>
  <si>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</si>
  <si>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</si>
  <si>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</si>
  <si>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</si>
  <si>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</si>
  <si>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</si>
  <si>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</si>
  <si>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</si>
  <si>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</si>
  <si>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</si>
  <si>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</si>
  <si>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</si>
  <si>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</si>
  <si>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</si>
  <si>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</si>
  <si>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</si>
  <si>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</si>
  <si>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</si>
  <si>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</si>
  <si>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</si>
  <si>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</si>
  <si>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</si>
  <si>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</si>
  <si>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</si>
  <si>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</si>
  <si>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</si>
  <si>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</si>
  <si>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</si>
  <si>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</si>
  <si>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</si>
  <si>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</si>
  <si>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</si>
  <si>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</si>
  <si>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</si>
  <si>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</si>
  <si>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</si>
  <si>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</si>
  <si>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</si>
  <si>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</si>
  <si>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</si>
  <si>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</si>
  <si>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</si>
  <si>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</si>
  <si>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</si>
  <si>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</si>
  <si>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</si>
  <si>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</si>
  <si>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</si>
  <si>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</si>
  <si>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</si>
  <si>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</si>
  <si>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</si>
  <si>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</si>
  <si>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</si>
  <si>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</si>
  <si>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</si>
  <si>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</si>
  <si>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</si>
  <si>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</si>
  <si>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</si>
  <si>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</si>
  <si>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</si>
  <si>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</si>
  <si>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</si>
  <si>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</si>
  <si>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</si>
  <si>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</si>
  <si>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</si>
  <si>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</si>
  <si>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</si>
  <si>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</si>
  <si>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</si>
  <si>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</si>
  <si>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</si>
  <si>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</si>
  <si>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</si>
  <si>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</si>
  <si>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</si>
  <si>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</si>
  <si>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</si>
  <si>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</si>
  <si>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</si>
  <si>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</si>
  <si>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</si>
  <si>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</si>
  <si>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</si>
  <si>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</si>
  <si>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</si>
  <si>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</si>
  <si>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</si>
  <si>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</si>
  <si>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</si>
  <si>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</si>
  <si>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</si>
  <si>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</si>
  <si>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</si>
  <si>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</si>
  <si>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</si>
  <si>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</si>
  <si>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</si>
  <si>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</si>
  <si>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</si>
  <si>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</si>
  <si>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</si>
  <si>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</si>
  <si>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</si>
  <si>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</si>
  <si>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</si>
  <si>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</si>
  <si>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</si>
  <si>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</si>
  <si>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</si>
  <si>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</si>
  <si>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</si>
  <si>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</si>
  <si>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</si>
  <si>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</si>
  <si>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</si>
  <si>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</si>
  <si>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</si>
  <si>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</si>
  <si>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</si>
  <si>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</si>
  <si>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</si>
  <si>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</si>
  <si>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</si>
  <si>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</si>
  <si>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</si>
  <si>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</si>
  <si>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</si>
  <si>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</si>
  <si>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</si>
  <si>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</si>
  <si>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</si>
  <si>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</si>
  <si>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</si>
  <si>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</si>
  <si>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</si>
  <si>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</si>
  <si>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</si>
  <si>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</si>
  <si>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</si>
  <si>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</si>
  <si>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</si>
  <si>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</si>
  <si>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</si>
  <si>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</si>
  <si>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</si>
  <si>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</si>
  <si>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</si>
  <si>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</si>
  <si>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</si>
  <si>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</si>
  <si>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</si>
  <si>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</si>
  <si>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</si>
  <si>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</si>
  <si>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</si>
  <si>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</si>
  <si>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</si>
  <si>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</si>
  <si>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</si>
  <si>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</si>
  <si>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</si>
  <si>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</si>
  <si>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</si>
  <si>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</si>
  <si>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</si>
  <si>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</si>
  <si>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</si>
  <si>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</si>
  <si>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</si>
  <si>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</si>
  <si>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</si>
  <si>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</si>
  <si>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</si>
  <si>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</si>
  <si>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</si>
  <si>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</si>
  <si>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</si>
  <si>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</si>
  <si>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</si>
  <si>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</si>
  <si>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</si>
  <si>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</si>
  <si>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</si>
  <si>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</si>
  <si>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</si>
  <si>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</si>
  <si>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</si>
  <si>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</si>
  <si>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</si>
  <si>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</si>
  <si>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</si>
  <si>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</si>
  <si>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</si>
  <si>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</si>
  <si>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</si>
  <si>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</si>
  <si>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</si>
  <si>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</si>
  <si>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</si>
  <si>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</si>
  <si>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</si>
  <si>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</si>
  <si>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</si>
  <si>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</si>
  <si>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</si>
  <si>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</si>
  <si>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</si>
  <si>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</si>
  <si>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</si>
  <si>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</si>
  <si>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</si>
  <si>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</si>
  <si>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</si>
  <si>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</si>
  <si>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</si>
  <si>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</si>
  <si>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</si>
  <si>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</si>
  <si>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</si>
  <si>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</si>
  <si>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</si>
  <si>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</si>
  <si>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</si>
  <si>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</si>
  <si>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</si>
  <si>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</si>
  <si>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</si>
  <si>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</si>
  <si>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</si>
  <si>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</si>
  <si>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</si>
  <si>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</si>
  <si>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</si>
  <si>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</si>
  <si>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</si>
  <si>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</si>
  <si>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</si>
  <si>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</si>
  <si>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</si>
  <si>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</si>
  <si>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</si>
  <si>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</si>
  <si>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</si>
  <si>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</si>
  <si>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</si>
  <si>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</si>
  <si>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</si>
  <si>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</si>
  <si>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</si>
  <si>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</si>
  <si>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</si>
  <si>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</si>
  <si>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</si>
  <si>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</si>
  <si>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</si>
  <si>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</si>
  <si>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</si>
  <si>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</si>
  <si>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</si>
  <si>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</si>
  <si>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</si>
  <si>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</si>
  <si>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</si>
  <si>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</si>
  <si>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</si>
  <si>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</si>
  <si>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</si>
  <si>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</si>
  <si>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</si>
  <si>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</si>
  <si>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</si>
  <si>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</si>
  <si>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</si>
  <si>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</si>
  <si>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</si>
  <si>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</si>
  <si>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</si>
  <si>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</si>
  <si>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</si>
  <si>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</si>
  <si>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</si>
  <si>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</si>
  <si>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</si>
  <si>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</si>
  <si>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</si>
  <si>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</si>
  <si>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</si>
  <si>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</si>
  <si>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</si>
  <si>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</si>
  <si>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</si>
  <si>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</si>
  <si>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</si>
  <si>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</si>
  <si>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</si>
  <si>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</si>
  <si>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</si>
  <si>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</si>
  <si>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</si>
  <si>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</si>
  <si>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</si>
  <si>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</si>
  <si>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</si>
  <si>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</si>
  <si>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</si>
  <si>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</si>
  <si>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</si>
  <si>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</si>
  <si>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</si>
  <si>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</si>
  <si>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</si>
  <si>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</si>
  <si>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</si>
  <si>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</si>
  <si>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</si>
  <si>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</si>
  <si>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</si>
  <si>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</si>
  <si>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</si>
  <si>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</si>
  <si>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</si>
  <si>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</si>
  <si>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</si>
  <si>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</si>
  <si>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</si>
  <si>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</si>
  <si>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</si>
  <si>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</si>
  <si>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</si>
  <si>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</si>
  <si>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</si>
  <si>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</si>
  <si>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</si>
  <si>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</si>
  <si>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</si>
  <si>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</si>
  <si>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</si>
  <si>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</si>
  <si>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</si>
  <si>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</si>
  <si>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</si>
  <si>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</si>
  <si>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</si>
  <si>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</si>
  <si>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</si>
  <si>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</si>
  <si>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</si>
  <si>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</si>
  <si>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</si>
  <si>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</si>
  <si>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</si>
  <si>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</si>
  <si>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</si>
  <si>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</si>
  <si>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</si>
  <si>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</si>
  <si>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</si>
  <si>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</si>
  <si>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</si>
  <si>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</si>
  <si>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</si>
  <si>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</si>
  <si>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</si>
  <si>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</si>
  <si>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</si>
  <si>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</si>
  <si>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</si>
  <si>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</si>
  <si>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</si>
  <si>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</si>
  <si>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</si>
  <si>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</si>
  <si>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</si>
  <si>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</si>
  <si>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</si>
  <si>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</si>
  <si>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</si>
  <si>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</si>
  <si>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</si>
  <si>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</si>
  <si>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</si>
  <si>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</si>
  <si>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</si>
  <si>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</si>
  <si>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</si>
  <si>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</si>
  <si>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</si>
  <si>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</si>
  <si>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</si>
  <si>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</si>
  <si>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</si>
  <si>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</si>
  <si>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</si>
  <si>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</si>
  <si>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</si>
  <si>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</si>
  <si>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</si>
  <si>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</si>
  <si>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</si>
  <si>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</si>
  <si>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</si>
  <si>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</si>
  <si>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</si>
  <si>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</si>
  <si>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</si>
  <si>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</si>
  <si>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</si>
  <si>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</si>
  <si>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</si>
  <si>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</si>
  <si>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</si>
  <si>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</si>
  <si>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</si>
  <si>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</si>
  <si>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</si>
  <si>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</si>
  <si>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</si>
  <si>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</si>
  <si>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</si>
  <si>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</si>
  <si>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</si>
  <si>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</si>
  <si>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</si>
  <si>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</si>
  <si>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</si>
  <si>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</si>
  <si>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</si>
  <si>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</si>
  <si>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</si>
  <si>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</si>
  <si>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</si>
  <si>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</si>
  <si>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</si>
  <si>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</si>
  <si>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</si>
  <si>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</si>
  <si>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</si>
  <si>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</si>
  <si>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</si>
  <si>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</si>
  <si>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</si>
  <si>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</si>
  <si>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</si>
  <si>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</si>
  <si>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</si>
  <si>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</si>
  <si>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</si>
  <si>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</si>
  <si>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</si>
  <si>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</si>
  <si>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</si>
  <si>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</si>
  <si>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</si>
  <si>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</si>
  <si>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</si>
  <si>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</si>
  <si>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</si>
  <si>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</si>
  <si>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</si>
  <si>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</si>
  <si>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</si>
  <si>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</si>
  <si>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</si>
  <si>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</si>
  <si>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</si>
  <si>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</si>
  <si>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</si>
  <si>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</si>
  <si>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</si>
  <si>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</si>
  <si>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</si>
  <si>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</si>
  <si>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</si>
  <si>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</si>
  <si>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</si>
  <si>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</si>
  <si>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</si>
  <si>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</si>
  <si>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</si>
  <si>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</si>
  <si>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</si>
  <si>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</si>
  <si>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</si>
  <si>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</si>
  <si>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</si>
  <si>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</si>
  <si>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</si>
  <si>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</si>
  <si>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</si>
  <si>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</si>
  <si>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</si>
  <si>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</si>
  <si>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</si>
  <si>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</si>
  <si>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</si>
  <si>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</si>
  <si>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</si>
  <si>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</si>
  <si>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</si>
  <si>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</si>
  <si>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</si>
  <si>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</si>
  <si>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</si>
  <si>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</si>
  <si>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</si>
  <si>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</si>
  <si>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</si>
  <si>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</si>
  <si>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</si>
  <si>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</si>
  <si>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</si>
  <si>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</si>
  <si>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</si>
  <si>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</si>
  <si>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</si>
  <si>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</si>
  <si>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</si>
  <si>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</si>
  <si>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</si>
  <si>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</si>
  <si>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</si>
  <si>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</si>
  <si>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</si>
  <si>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</si>
  <si>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</si>
  <si>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</si>
  <si>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</si>
  <si>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</si>
  <si>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</si>
  <si>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</si>
  <si>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</si>
  <si>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</si>
  <si>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</si>
  <si>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</si>
  <si>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</si>
  <si>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</si>
  <si>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</si>
  <si>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</si>
  <si>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</si>
  <si>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</si>
  <si>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</si>
  <si>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</si>
  <si>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</si>
  <si>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</si>
  <si>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</si>
  <si>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</si>
  <si>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</si>
  <si>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</si>
  <si>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</si>
  <si>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</si>
  <si>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</si>
  <si>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</si>
  <si>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</si>
  <si>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</si>
  <si>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</si>
  <si>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</si>
  <si>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</si>
  <si>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</si>
  <si>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</si>
  <si>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</si>
  <si>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</si>
  <si>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</si>
  <si>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</si>
  <si>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</si>
  <si>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</si>
  <si>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</si>
  <si>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</si>
  <si>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</si>
  <si>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</si>
  <si>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</si>
  <si>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</si>
  <si>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</si>
  <si>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</si>
  <si>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</si>
  <si>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</si>
  <si>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</si>
  <si>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</si>
  <si>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</si>
  <si>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</si>
  <si>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</si>
  <si>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</si>
  <si>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</si>
  <si>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</si>
  <si>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</si>
  <si>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</si>
  <si>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</si>
  <si>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</si>
  <si>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</si>
  <si>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</si>
  <si>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</si>
  <si>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</si>
  <si>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</si>
  <si>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</si>
  <si>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</si>
  <si>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</si>
  <si>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</si>
  <si>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</si>
  <si>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</si>
  <si>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</si>
  <si>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</si>
  <si>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</si>
  <si>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</si>
  <si>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</si>
  <si>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</si>
  <si>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</si>
  <si>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</si>
  <si>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</si>
  <si>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</si>
  <si>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</si>
  <si>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</si>
  <si>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</si>
  <si>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</si>
  <si>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</si>
  <si>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</si>
  <si>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</si>
  <si>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</si>
  <si>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</si>
  <si>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</si>
  <si>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</si>
  <si>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</si>
  <si>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</si>
  <si>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</si>
  <si>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</si>
  <si>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</si>
  <si>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</si>
  <si>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</si>
  <si>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</si>
  <si>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</si>
  <si>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</si>
  <si>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</si>
  <si>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</si>
  <si>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</si>
  <si>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</si>
  <si>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</si>
  <si>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</si>
  <si>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</si>
  <si>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</si>
  <si>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</si>
  <si>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</si>
  <si>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</si>
  <si>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</si>
  <si>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</si>
  <si>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</si>
  <si>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</si>
  <si>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</si>
  <si>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</si>
  <si>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</si>
  <si>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</si>
  <si>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</si>
  <si>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</si>
  <si>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</si>
  <si>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</si>
  <si>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</si>
  <si>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</si>
  <si>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</si>
  <si>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</si>
  <si>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</si>
  <si>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</si>
  <si>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</si>
  <si>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</si>
  <si>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</si>
  <si>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</si>
  <si>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</si>
  <si>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</si>
  <si>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</si>
  <si>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</si>
  <si>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</si>
  <si>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</si>
  <si>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</si>
  <si>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</si>
  <si>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</si>
  <si>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</si>
  <si>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</si>
  <si>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</si>
  <si>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</si>
  <si>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</si>
  <si>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</si>
  <si>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</si>
  <si>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</si>
  <si>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</si>
  <si>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</si>
  <si>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</si>
  <si>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</si>
  <si>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</si>
  <si>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</si>
  <si>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</si>
  <si>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</si>
  <si>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</si>
  <si>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</si>
  <si>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</si>
  <si>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</si>
  <si>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</si>
  <si>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</si>
  <si>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</si>
  <si>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</si>
  <si>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</si>
  <si>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</si>
  <si>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</si>
  <si>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</si>
  <si>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</si>
  <si>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</si>
  <si>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</si>
  <si>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</si>
  <si>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</si>
  <si>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</si>
  <si>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</si>
  <si>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</si>
  <si>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</si>
  <si>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</si>
  <si>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</si>
  <si>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</si>
  <si>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</si>
  <si>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</si>
  <si>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</si>
  <si>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</si>
  <si>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</si>
  <si>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</si>
  <si>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</si>
  <si>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</si>
  <si>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</si>
  <si>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</si>
  <si>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</si>
  <si>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</si>
  <si>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</si>
  <si>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</si>
  <si>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</si>
  <si>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</si>
  <si>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</si>
  <si>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</si>
  <si>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</si>
  <si>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</si>
  <si>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</si>
  <si>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</si>
  <si>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</si>
  <si>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</si>
  <si>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</si>
  <si>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</si>
  <si>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</si>
  <si>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</si>
  <si>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</si>
  <si>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</si>
  <si>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</si>
  <si>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</si>
  <si>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</si>
  <si>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</si>
  <si>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</si>
  <si>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</si>
  <si>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</si>
  <si>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</si>
  <si>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</si>
  <si>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</si>
  <si>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</si>
  <si>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</si>
  <si>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</si>
  <si>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</si>
  <si>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</si>
  <si>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</si>
  <si>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</si>
  <si>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</si>
  <si>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</si>
  <si>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</si>
  <si>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</si>
  <si>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</si>
  <si>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</si>
  <si>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</si>
  <si>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</si>
  <si>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</si>
  <si>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</si>
  <si>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</si>
  <si>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</si>
  <si>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</si>
  <si>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</si>
  <si>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</si>
  <si>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</si>
  <si>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</si>
  <si>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</si>
  <si>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</si>
  <si>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</si>
  <si>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</si>
  <si>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</si>
  <si>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</si>
  <si>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</si>
  <si>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</si>
  <si>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</si>
  <si>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</si>
  <si>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</si>
  <si>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</si>
  <si>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</si>
  <si>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</si>
  <si>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</si>
  <si>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</si>
  <si>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</si>
  <si>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</si>
  <si>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</si>
  <si>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</si>
  <si>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</si>
  <si>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</si>
  <si>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</si>
  <si>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</si>
  <si>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</si>
  <si>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</si>
  <si>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</si>
  <si>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</si>
  <si>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</si>
  <si>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</si>
  <si>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</si>
  <si>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</si>
  <si>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</si>
  <si>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</si>
  <si>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</si>
  <si>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</si>
  <si>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</si>
  <si>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</si>
  <si>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</si>
  <si>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</si>
  <si>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</si>
  <si>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</si>
  <si>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</si>
  <si>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</si>
  <si>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</si>
  <si>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</si>
  <si>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</si>
  <si>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</si>
  <si>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</si>
  <si>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</si>
  <si>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</si>
  <si>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</si>
  <si>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</si>
  <si>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</si>
  <si>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</si>
  <si>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</si>
  <si>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</si>
  <si>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</si>
  <si>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</si>
  <si>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</si>
  <si>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</si>
  <si>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</si>
  <si>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</si>
  <si>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</si>
  <si>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</si>
  <si>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</si>
  <si>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</si>
  <si>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</si>
  <si>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</si>
  <si>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</si>
  <si>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</si>
  <si>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</si>
  <si>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</si>
  <si>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</si>
  <si>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</si>
  <si>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</si>
  <si>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</si>
  <si>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</si>
  <si>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</si>
  <si>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</si>
  <si>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</si>
  <si>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</si>
  <si>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</si>
  <si>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</si>
  <si>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</si>
  <si>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</si>
  <si>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</si>
  <si>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</si>
  <si>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</si>
  <si>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</si>
  <si>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</si>
  <si>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</si>
  <si>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</si>
  <si>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</si>
  <si>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</si>
  <si>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</si>
  <si>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</si>
  <si>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</si>
  <si>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</si>
  <si>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</si>
  <si>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</si>
  <si>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</si>
  <si>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</si>
  <si>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</si>
  <si>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</si>
  <si>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</si>
  <si>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</si>
  <si>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</si>
  <si>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</si>
  <si>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</si>
  <si>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</si>
  <si>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</si>
  <si>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</si>
  <si>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</si>
  <si>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</si>
  <si>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</si>
  <si>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</si>
  <si>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</si>
  <si>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</si>
  <si>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</si>
  <si>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</si>
  <si>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</si>
  <si>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</si>
  <si>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</si>
  <si>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</si>
  <si>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</si>
  <si>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</si>
  <si>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</si>
  <si>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</si>
  <si>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</si>
  <si>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</si>
  <si>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</si>
  <si>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</si>
  <si>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</si>
  <si>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</si>
  <si>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</si>
  <si>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</si>
  <si>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</si>
  <si>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</si>
  <si>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</si>
  <si>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</si>
  <si>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</si>
  <si>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</si>
  <si>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</si>
  <si>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</si>
  <si>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</si>
  <si>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</si>
  <si>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</si>
  <si>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</si>
  <si>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</si>
  <si>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</si>
  <si>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</si>
  <si>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</si>
  <si>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</si>
  <si>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</si>
  <si>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</si>
  <si>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</si>
  <si>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</si>
  <si>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</si>
  <si>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</si>
  <si>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</si>
  <si>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</si>
  <si>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</si>
  <si>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</si>
  <si>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</si>
  <si>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</si>
  <si>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</si>
  <si>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</si>
  <si>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</si>
  <si>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</si>
  <si>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</si>
  <si>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</si>
  <si>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</si>
  <si>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</si>
  <si>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</si>
  <si>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</si>
  <si>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</si>
  <si>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</si>
  <si>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</si>
  <si>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</si>
  <si>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</si>
  <si>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</si>
  <si>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</si>
  <si>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</si>
  <si>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</si>
  <si>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</si>
  <si>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</si>
  <si>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</si>
  <si>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</si>
  <si>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</si>
  <si>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</si>
  <si>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</si>
  <si>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</si>
  <si>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</si>
  <si>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</si>
  <si>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</si>
  <si>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</si>
  <si>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</si>
  <si>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</si>
  <si>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</si>
  <si>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</si>
  <si>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</si>
  <si>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</si>
  <si>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</si>
  <si>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</si>
  <si>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</si>
  <si>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</si>
  <si>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</si>
  <si>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</si>
  <si>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</si>
  <si>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</si>
  <si>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</si>
  <si>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</si>
  <si>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</si>
  <si>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</si>
  <si>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</si>
  <si>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</si>
  <si>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</si>
  <si>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</si>
  <si>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</si>
  <si>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</si>
  <si>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</si>
  <si>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</si>
  <si>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</si>
  <si>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</si>
  <si>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</si>
  <si>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</si>
  <si>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</si>
  <si>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</si>
  <si>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</si>
  <si>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</si>
  <si>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</si>
  <si>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</si>
  <si>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</si>
  <si>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</si>
  <si>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</si>
  <si>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</si>
  <si>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</si>
  <si>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</si>
  <si>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</si>
  <si>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</si>
  <si>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</si>
  <si>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</si>
  <si>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</si>
  <si>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</si>
  <si>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</si>
  <si>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</si>
  <si>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</si>
  <si>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</si>
  <si>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</si>
  <si>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</si>
  <si>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</si>
  <si>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</si>
  <si>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</si>
  <si>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</si>
  <si>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</si>
  <si>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</si>
  <si>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</si>
  <si>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</si>
  <si>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</si>
  <si>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</si>
  <si>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</si>
  <si>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</si>
  <si>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</si>
  <si>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</si>
  <si>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</si>
  <si>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</si>
  <si>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</si>
  <si>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</si>
  <si>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</si>
  <si>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</si>
  <si>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</si>
  <si>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</si>
  <si>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</si>
  <si>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</si>
  <si>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</si>
  <si>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</si>
  <si>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</si>
  <si>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</si>
  <si>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</si>
  <si>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</si>
  <si>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</si>
  <si>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</si>
  <si>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</si>
  <si>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</si>
  <si>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</si>
  <si>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</si>
  <si>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</si>
  <si>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</si>
  <si>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</si>
  <si>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</si>
  <si>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</si>
  <si>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</si>
  <si>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</si>
  <si>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</si>
  <si>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</si>
  <si>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</si>
  <si>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</si>
  <si>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</si>
  <si>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</si>
  <si>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</si>
  <si>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</si>
  <si>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</si>
  <si>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</si>
  <si>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</si>
  <si>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</si>
  <si>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</si>
  <si>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</si>
  <si>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</si>
  <si>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</si>
  <si>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</si>
  <si>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</si>
  <si>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</si>
  <si>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</si>
  <si>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</si>
  <si>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</si>
  <si>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</si>
  <si>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</si>
  <si>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</si>
  <si>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</si>
  <si>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</si>
  <si>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</si>
  <si>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</si>
  <si>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</si>
  <si>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</si>
  <si>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</si>
  <si>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</si>
  <si>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</si>
  <si>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</si>
  <si>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</si>
  <si>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</si>
  <si>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</si>
  <si>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</si>
  <si>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</si>
  <si>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</si>
  <si>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</si>
  <si>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</si>
  <si>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</si>
  <si>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</si>
  <si>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</si>
  <si>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</si>
  <si>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</si>
  <si>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</si>
  <si>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</si>
  <si>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</si>
  <si>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</si>
  <si>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</si>
  <si>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</si>
  <si>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</si>
  <si>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</si>
  <si>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</si>
  <si>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</si>
  <si>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</si>
  <si>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</si>
  <si>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</si>
  <si>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</si>
  <si>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</si>
  <si>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</si>
  <si>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</si>
  <si>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</si>
  <si>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</si>
  <si>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</si>
  <si>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</si>
  <si>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</si>
  <si>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</si>
  <si>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</si>
  <si>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</si>
  <si>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</si>
  <si>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</si>
  <si>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</si>
  <si>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</si>
  <si>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</si>
  <si>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</si>
  <si>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</si>
  <si>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</si>
  <si>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</si>
  <si>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</si>
  <si>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</si>
  <si>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</si>
  <si>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</si>
  <si>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</si>
  <si>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</si>
  <si>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</si>
  <si>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</si>
  <si>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</si>
  <si>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</si>
  <si>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</si>
  <si>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</si>
  <si>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</si>
  <si>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</si>
  <si>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</si>
  <si>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</si>
  <si>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</si>
  <si>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</si>
  <si>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</si>
  <si>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</si>
  <si>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</si>
  <si>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</si>
  <si>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</si>
  <si>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</si>
  <si>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</si>
  <si>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</si>
  <si>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</si>
  <si>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</si>
  <si>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</si>
  <si>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</si>
  <si>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</si>
  <si>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</si>
  <si>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</si>
  <si>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</si>
  <si>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</si>
  <si>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</si>
  <si>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</si>
  <si>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</si>
  <si>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</si>
  <si>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</si>
  <si>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</si>
  <si>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</si>
  <si>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</si>
  <si>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</si>
  <si>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</si>
  <si>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</si>
  <si>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</si>
  <si>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</si>
  <si>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</si>
  <si>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</si>
  <si>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</si>
  <si>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</si>
  <si>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</si>
  <si>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</si>
  <si>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</si>
  <si>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</si>
  <si>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</si>
  <si>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</si>
  <si>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</si>
  <si>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</si>
  <si>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</si>
  <si>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</si>
  <si>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</si>
  <si>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</si>
  <si>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</si>
  <si>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</si>
  <si>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</si>
  <si>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</si>
  <si>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</si>
  <si>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</si>
  <si>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</si>
  <si>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</si>
  <si>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</si>
  <si>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</si>
  <si>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</si>
  <si>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</si>
  <si>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</si>
  <si>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</si>
  <si>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</si>
  <si>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</si>
  <si>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</si>
  <si>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</si>
  <si>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</si>
  <si>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</si>
  <si>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</si>
  <si>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</si>
  <si>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</si>
  <si>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</si>
  <si>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</si>
  <si>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</si>
  <si>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</si>
  <si>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</si>
  <si>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</si>
  <si>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</si>
  <si>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</si>
  <si>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</si>
  <si>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</si>
  <si>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</si>
  <si>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</si>
  <si>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</si>
  <si>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</si>
  <si>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</si>
  <si>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</si>
  <si>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</si>
  <si>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</si>
  <si>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</si>
  <si>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</si>
  <si>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</si>
  <si>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</si>
  <si>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</si>
  <si>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</si>
  <si>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</si>
  <si>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</si>
  <si>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</si>
  <si>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</si>
  <si>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</si>
  <si>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</si>
  <si>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</si>
  <si>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</si>
  <si>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</si>
  <si>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</si>
  <si>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</si>
  <si>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</si>
  <si>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</si>
  <si>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</si>
  <si>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</si>
  <si>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</si>
  <si>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</si>
  <si>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</si>
  <si>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</si>
  <si>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</si>
  <si>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</si>
  <si>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</si>
  <si>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</si>
  <si>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</si>
  <si>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</si>
  <si>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</si>
  <si>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</si>
  <si>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</si>
  <si>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</si>
  <si>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</si>
  <si>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</si>
  <si>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</si>
  <si>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</si>
  <si>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</si>
  <si>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</si>
  <si>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</si>
  <si>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</si>
  <si>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</si>
  <si>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</si>
  <si>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</si>
  <si>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</si>
  <si>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</si>
  <si>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</si>
  <si>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</si>
  <si>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</si>
  <si>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</si>
  <si>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</si>
  <si>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</si>
  <si>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</si>
  <si>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</si>
  <si>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</si>
  <si>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</si>
  <si>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</si>
  <si>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</si>
  <si>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</si>
  <si>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</si>
  <si>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</si>
  <si>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</si>
  <si>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</si>
  <si>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</si>
  <si>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</si>
  <si>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</si>
  <si>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</si>
  <si>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</si>
  <si>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</si>
  <si>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</si>
  <si>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</si>
  <si>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</si>
  <si>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</si>
  <si>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</si>
  <si>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</si>
  <si>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</si>
  <si>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</si>
  <si>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</si>
  <si>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</si>
  <si>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</si>
  <si>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</si>
  <si>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</si>
  <si>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</si>
  <si>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</si>
  <si>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</si>
  <si>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</si>
  <si>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</si>
  <si>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</si>
  <si>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</si>
  <si>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</si>
  <si>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</si>
  <si>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</si>
  <si>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</si>
  <si>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</si>
  <si>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</si>
  <si>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</si>
  <si>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</si>
  <si>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</si>
  <si>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</si>
  <si>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</si>
  <si>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</si>
  <si>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</si>
  <si>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</si>
  <si>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</si>
  <si>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</si>
  <si>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</si>
  <si>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</si>
  <si>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</si>
  <si>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</si>
  <si>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</si>
  <si>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</si>
  <si>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</si>
  <si>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</si>
  <si>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</si>
  <si>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</si>
  <si>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</si>
  <si>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</si>
  <si>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</si>
  <si>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</si>
  <si>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</si>
  <si>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</si>
  <si>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</si>
  <si>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</si>
  <si>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</si>
  <si>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</si>
  <si>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</si>
  <si>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</si>
  <si>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</si>
  <si>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</si>
  <si>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</si>
  <si>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</si>
  <si>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</si>
  <si>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</si>
  <si>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</si>
  <si>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</si>
  <si>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</si>
  <si>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</si>
  <si>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</si>
  <si>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</si>
  <si>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</si>
  <si>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</si>
  <si>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</si>
  <si>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</si>
  <si>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</si>
  <si>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</si>
  <si>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</si>
  <si>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</si>
  <si>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</si>
  <si>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</si>
  <si>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</si>
  <si>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</si>
  <si>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</si>
  <si>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</si>
  <si>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</si>
  <si>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</si>
  <si>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</si>
  <si>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</si>
  <si>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</si>
  <si>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</si>
  <si>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</si>
  <si>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</si>
  <si>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</si>
  <si>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</si>
  <si>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</si>
  <si>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</si>
  <si>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</si>
  <si>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</si>
  <si>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</si>
  <si>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</si>
  <si>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</si>
  <si>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</si>
  <si>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</si>
  <si>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</si>
  <si>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</si>
  <si>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</si>
  <si>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</si>
  <si>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</si>
  <si>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</si>
  <si>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</si>
  <si>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</si>
  <si>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</si>
  <si>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</si>
  <si>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</si>
  <si>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</si>
  <si>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</si>
  <si>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</si>
  <si>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</si>
  <si>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</si>
  <si>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</si>
  <si>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</si>
  <si>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</si>
  <si>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</si>
  <si>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</si>
  <si>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</si>
  <si>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</si>
  <si>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</si>
  <si>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</si>
  <si>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</si>
  <si>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</si>
  <si>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</si>
  <si>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</si>
  <si>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</si>
  <si>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</si>
  <si>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</si>
  <si>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</si>
  <si>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</si>
  <si>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</si>
  <si>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</si>
  <si>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</si>
  <si>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</si>
  <si>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</si>
  <si>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</si>
  <si>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</si>
  <si>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</si>
  <si>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</si>
  <si>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</si>
  <si>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</si>
  <si>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</si>
  <si>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</si>
  <si>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</si>
  <si>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</si>
  <si>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</si>
  <si>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</si>
  <si>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</si>
  <si>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</si>
  <si>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</si>
  <si>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</si>
  <si>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</si>
  <si>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</si>
  <si>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</si>
  <si>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</si>
  <si>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</si>
  <si>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</si>
  <si>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</si>
  <si>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</si>
  <si>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</si>
  <si>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</si>
  <si>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</si>
  <si>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</si>
  <si>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</si>
  <si>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</si>
  <si>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</si>
  <si>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</si>
  <si>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</si>
  <si>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</si>
  <si>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</si>
  <si>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</si>
  <si>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</si>
  <si>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</si>
  <si>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</si>
  <si>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</si>
  <si>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</si>
  <si>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</si>
  <si>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</si>
  <si>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</si>
  <si>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</si>
  <si>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</si>
  <si>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</si>
  <si>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</si>
  <si>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</si>
  <si>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</si>
  <si>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</si>
  <si>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</si>
  <si>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</si>
  <si>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</si>
  <si>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</si>
  <si>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</si>
  <si>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</si>
  <si>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</si>
  <si>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</si>
  <si>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</si>
  <si>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</si>
  <si>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</si>
  <si>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</si>
  <si>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</si>
  <si>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</si>
  <si>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</si>
  <si>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</si>
  <si>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</si>
  <si>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</si>
  <si>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</si>
  <si>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</si>
  <si>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</si>
  <si>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</si>
  <si>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</si>
  <si>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</si>
  <si>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</si>
  <si>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</si>
  <si>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</si>
  <si>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</si>
  <si>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</si>
  <si>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</si>
  <si>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</si>
  <si>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</si>
  <si>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</si>
  <si>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</si>
  <si>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</si>
  <si>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</si>
  <si>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</si>
  <si>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</si>
  <si>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</si>
  <si>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</si>
  <si>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</si>
  <si>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</si>
  <si>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</si>
  <si>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</si>
  <si>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</si>
  <si>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</si>
  <si>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</si>
  <si>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</si>
  <si>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</si>
  <si>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</si>
  <si>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</si>
  <si>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</si>
  <si>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</si>
  <si>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</si>
  <si>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</si>
  <si>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</si>
  <si>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</si>
  <si>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</si>
  <si>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</si>
  <si>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</si>
  <si>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</si>
  <si>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</si>
  <si>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</si>
  <si>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</si>
  <si>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</si>
  <si>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</si>
  <si>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</si>
  <si>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</si>
  <si>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</si>
  <si>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</si>
  <si>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</si>
  <si>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</si>
  <si>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</si>
  <si>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</si>
  <si>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</si>
  <si>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</si>
  <si>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</si>
  <si>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</si>
  <si>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</si>
  <si>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</si>
  <si>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</si>
  <si>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</si>
  <si>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</si>
  <si>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</si>
  <si>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</si>
  <si>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</si>
  <si>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</si>
  <si>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</si>
  <si>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</si>
  <si>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</si>
  <si>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</si>
  <si>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</si>
  <si>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</si>
  <si>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</si>
  <si>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</si>
  <si>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</si>
  <si>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</si>
  <si>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</si>
  <si>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</si>
  <si>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</si>
  <si>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</si>
  <si>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</si>
  <si>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</si>
  <si>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</si>
  <si>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</si>
  <si>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</si>
  <si>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</si>
  <si>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</si>
  <si>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</si>
  <si>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</si>
  <si>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</si>
  <si>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</si>
  <si>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</si>
  <si>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</si>
  <si>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</si>
  <si>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</si>
  <si>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</si>
  <si>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</si>
  <si>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</si>
  <si>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</si>
  <si>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</si>
  <si>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</si>
  <si>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</si>
  <si>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</si>
  <si>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</si>
  <si>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</si>
  <si>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</si>
  <si>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</si>
  <si>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</si>
  <si>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</si>
  <si>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</si>
  <si>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</si>
  <si>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</si>
  <si>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</si>
  <si>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</si>
  <si>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</si>
  <si>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</si>
  <si>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</si>
  <si>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</si>
  <si>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</si>
  <si>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</si>
  <si>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</si>
  <si>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</si>
  <si>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</si>
  <si>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</si>
  <si>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</si>
  <si>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</si>
  <si>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</si>
  <si>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</si>
  <si>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</si>
  <si>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</si>
  <si>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</si>
  <si>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</si>
  <si>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</si>
  <si>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</si>
  <si>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</si>
  <si>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</si>
  <si>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</si>
  <si>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</si>
  <si>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</si>
  <si>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</si>
  <si>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</si>
  <si>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</si>
  <si>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</si>
  <si>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</si>
  <si>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</si>
  <si>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</si>
  <si>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</si>
  <si>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</si>
  <si>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</si>
  <si>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</si>
  <si>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</si>
  <si>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</si>
  <si>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</si>
  <si>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</si>
  <si>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</si>
  <si>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</si>
  <si>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</si>
  <si>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</si>
  <si>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</si>
  <si>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</si>
  <si>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</si>
  <si>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</si>
  <si>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</si>
  <si>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</si>
  <si>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</si>
  <si>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</si>
  <si>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</si>
  <si>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</si>
  <si>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</si>
  <si>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</si>
  <si>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</si>
  <si>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</si>
  <si>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</si>
  <si>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</si>
  <si>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</si>
  <si>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</si>
  <si>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</si>
  <si>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</si>
  <si>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</si>
  <si>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</si>
  <si>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</si>
  <si>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</si>
  <si>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</si>
  <si>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</si>
  <si>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</si>
  <si>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</si>
  <si>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</si>
  <si>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</si>
  <si>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</si>
  <si>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</si>
  <si>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</si>
  <si>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</si>
  <si>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</si>
  <si>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</si>
  <si>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</si>
  <si>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</si>
  <si>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</si>
  <si>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</si>
  <si>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</si>
  <si>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</si>
  <si>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</si>
  <si>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</si>
  <si>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</si>
  <si>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</si>
  <si>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</si>
  <si>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</si>
  <si>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</si>
  <si>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</si>
  <si>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</si>
  <si>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</si>
  <si>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</si>
  <si>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</si>
  <si>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</si>
  <si>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</si>
  <si>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</si>
  <si>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</si>
  <si>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</si>
  <si>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</si>
  <si>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</si>
  <si>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</si>
  <si>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</si>
  <si>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</si>
  <si>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</si>
  <si>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</si>
  <si>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</si>
  <si>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</si>
  <si>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</si>
  <si>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</si>
  <si>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</si>
  <si>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</si>
  <si>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</si>
  <si>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</si>
  <si>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</si>
  <si>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</si>
  <si>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</si>
  <si>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</si>
  <si>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</si>
  <si>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</si>
  <si>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</si>
  <si>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</si>
  <si>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</si>
  <si>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</si>
  <si>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</si>
  <si>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</si>
  <si>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</si>
  <si>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</si>
  <si>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</si>
  <si>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</si>
  <si>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</si>
  <si>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</si>
  <si>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</si>
  <si>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</si>
  <si>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</si>
  <si>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</si>
  <si>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</si>
  <si>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</si>
  <si>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</si>
  <si>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</si>
  <si>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</si>
  <si>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</si>
  <si>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</si>
  <si>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</si>
  <si>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</si>
  <si>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</si>
  <si>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</si>
  <si>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</si>
  <si>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</si>
  <si>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</si>
  <si>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</si>
  <si>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</si>
  <si>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</si>
  <si>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</si>
  <si>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</si>
  <si>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</si>
  <si>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</si>
  <si>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</si>
  <si>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</si>
  <si>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</si>
  <si>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</si>
  <si>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</si>
  <si>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</si>
  <si>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</si>
  <si>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</si>
  <si>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</si>
  <si>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</si>
  <si>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</si>
  <si>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</si>
  <si>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</si>
  <si>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</si>
  <si>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</si>
  <si>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</si>
  <si>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</si>
  <si>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</si>
  <si>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</si>
  <si>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</si>
  <si>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</si>
  <si>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</si>
  <si>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</si>
  <si>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</si>
  <si>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</si>
  <si>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</si>
  <si>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</si>
  <si>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</si>
  <si>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</si>
  <si>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</si>
  <si>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</si>
  <si>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</si>
  <si>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</si>
  <si>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</si>
  <si>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</si>
  <si>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</si>
  <si>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</si>
  <si>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</si>
  <si>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</si>
  <si>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</si>
  <si>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</si>
  <si>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</si>
  <si>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</si>
  <si>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</si>
  <si>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</si>
  <si>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</si>
  <si>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</si>
  <si>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</si>
  <si>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</si>
  <si>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</si>
  <si>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</si>
  <si>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</si>
  <si>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</si>
  <si>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</si>
  <si>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</si>
  <si>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</si>
  <si>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</si>
  <si>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</si>
  <si>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</si>
  <si>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</si>
  <si>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</si>
  <si>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</si>
  <si>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</si>
  <si>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</si>
  <si>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</si>
  <si>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</si>
  <si>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</si>
  <si>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</si>
  <si>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</si>
  <si>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</si>
  <si>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</si>
  <si>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</si>
  <si>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</si>
  <si>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</si>
  <si>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</si>
  <si>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</si>
  <si>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</si>
  <si>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</si>
  <si>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</si>
  <si>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</si>
  <si>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</si>
  <si>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</si>
  <si>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</si>
  <si>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</si>
  <si>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</si>
  <si>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</si>
  <si>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</si>
  <si>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</si>
  <si>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</si>
  <si>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</si>
  <si>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</si>
  <si>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</si>
  <si>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</si>
  <si>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</si>
  <si>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</si>
  <si>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</si>
  <si>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</si>
  <si>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</si>
  <si>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</si>
  <si>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</si>
  <si>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</si>
  <si>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</si>
  <si>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</si>
  <si>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</si>
  <si>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</si>
  <si>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</si>
  <si>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</si>
  <si>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</si>
  <si>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</si>
  <si>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</si>
  <si>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</si>
  <si>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</si>
  <si>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</si>
  <si>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</si>
  <si>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</si>
  <si>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</si>
  <si>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</si>
  <si>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</si>
  <si>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</si>
  <si>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</si>
  <si>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</si>
  <si>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</si>
  <si>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</si>
  <si>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</si>
  <si>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</si>
  <si>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</si>
  <si>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</si>
  <si>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</si>
  <si>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</si>
  <si>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</si>
  <si>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</si>
  <si>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</si>
  <si>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</si>
  <si>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</si>
  <si>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</si>
  <si>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</si>
  <si>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</si>
  <si>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</si>
  <si>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</si>
  <si>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</si>
  <si>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</si>
  <si>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</si>
  <si>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</si>
  <si>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</si>
  <si>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</si>
  <si>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</si>
  <si>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</si>
  <si>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</si>
  <si>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</si>
  <si>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</si>
  <si>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</si>
  <si>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</si>
  <si>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</si>
  <si>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</si>
  <si>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</si>
  <si>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</si>
  <si>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</si>
  <si>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</si>
  <si>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</si>
  <si>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</si>
  <si>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</si>
  <si>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</si>
  <si>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</si>
  <si>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</si>
  <si>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</si>
  <si>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</si>
  <si>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</si>
  <si>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</si>
  <si>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</si>
  <si>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</si>
  <si>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</si>
  <si>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</si>
  <si>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</si>
  <si>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</si>
  <si>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</si>
  <si>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</si>
  <si>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</si>
  <si>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</si>
  <si>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</si>
  <si>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</si>
  <si>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</si>
  <si>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</si>
  <si>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</si>
  <si>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</si>
  <si>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</si>
  <si>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</si>
  <si>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</si>
  <si>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</si>
  <si>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</si>
  <si>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</si>
  <si>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</si>
  <si>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</si>
  <si>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</si>
  <si>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</si>
  <si>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</si>
  <si>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</si>
  <si>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</si>
  <si>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</si>
  <si>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</si>
  <si>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</si>
  <si>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</si>
  <si>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</si>
  <si>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</si>
  <si>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</si>
  <si>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</si>
  <si>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</si>
  <si>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</si>
  <si>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</si>
  <si>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</si>
  <si>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</si>
  <si>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</si>
  <si>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</si>
  <si>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</si>
  <si>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</si>
  <si>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</si>
  <si>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</si>
  <si>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</si>
  <si>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</si>
  <si>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</si>
  <si>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</si>
  <si>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</si>
  <si>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</si>
  <si>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</si>
  <si>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</si>
  <si>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</si>
  <si>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</si>
  <si>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</si>
  <si>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</si>
  <si>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</si>
  <si>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</si>
  <si>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</si>
  <si>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</si>
  <si>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</si>
  <si>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</si>
  <si>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</si>
  <si>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</si>
  <si>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</si>
  <si>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</si>
  <si>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</si>
  <si>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</si>
  <si>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</si>
  <si>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</si>
  <si>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</si>
  <si>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</si>
  <si>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</si>
  <si>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</si>
  <si>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</si>
  <si>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</si>
  <si>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</si>
  <si>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</si>
  <si>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</si>
  <si>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</si>
  <si>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</si>
  <si>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</si>
  <si>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</si>
  <si>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</si>
  <si>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</si>
  <si>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</si>
  <si>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</si>
  <si>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</si>
  <si>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</si>
  <si>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</si>
  <si>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</si>
  <si>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</si>
  <si>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</si>
  <si>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</si>
  <si>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</si>
  <si>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</si>
  <si>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</si>
  <si>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</si>
  <si>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</si>
  <si>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</si>
  <si>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</si>
  <si>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</si>
  <si>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</si>
  <si>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</si>
  <si>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</si>
  <si>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</si>
  <si>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</si>
  <si>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</si>
  <si>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</si>
  <si>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</si>
  <si>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</si>
  <si>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</si>
  <si>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</si>
  <si>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</si>
  <si>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</si>
  <si>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</si>
  <si>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</si>
  <si>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</si>
  <si>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</si>
  <si>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</si>
  <si>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</si>
  <si>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</si>
  <si>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</si>
  <si>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</si>
  <si>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</si>
  <si>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</si>
  <si>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</si>
  <si>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</si>
  <si>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</si>
  <si>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</si>
  <si>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</si>
  <si>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</si>
  <si>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</si>
  <si>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</si>
  <si>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</si>
  <si>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</si>
  <si>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</si>
  <si>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</si>
  <si>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</si>
  <si>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</si>
  <si>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</si>
  <si>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</si>
  <si>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</si>
  <si>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</si>
  <si>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</si>
  <si>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</si>
  <si>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</si>
  <si>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</si>
  <si>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</si>
  <si>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</si>
  <si>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</si>
  <si>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</si>
  <si>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</si>
  <si>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</si>
  <si>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</si>
  <si>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</si>
  <si>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</si>
  <si>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</si>
  <si>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</si>
  <si>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</si>
  <si>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</si>
  <si>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</si>
  <si>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</si>
  <si>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</si>
  <si>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</si>
  <si>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</si>
  <si>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</si>
  <si>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</si>
  <si>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</si>
  <si>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</si>
  <si>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</si>
  <si>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</si>
  <si>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</si>
  <si>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</si>
  <si>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</si>
  <si>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</si>
  <si>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</si>
  <si>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</si>
  <si>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</si>
  <si>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</si>
  <si>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</si>
  <si>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</si>
  <si>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</si>
  <si>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</si>
  <si>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</si>
  <si>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</si>
  <si>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</si>
  <si>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</si>
  <si>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</si>
  <si>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</si>
  <si>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</si>
  <si>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</si>
  <si>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</si>
  <si>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</si>
  <si>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</si>
  <si>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</si>
  <si>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</si>
  <si>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</si>
  <si>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</si>
  <si>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</si>
  <si>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</si>
  <si>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</si>
  <si>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</si>
  <si>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</si>
  <si>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</si>
  <si>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</si>
  <si>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</si>
  <si>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</si>
  <si>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</si>
  <si>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</si>
  <si>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</si>
  <si>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</si>
  <si>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</si>
  <si>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</si>
  <si>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</si>
  <si>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</si>
  <si>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</si>
  <si>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</si>
  <si>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</si>
  <si>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</si>
  <si>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</si>
  <si>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</si>
  <si>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</si>
  <si>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</si>
  <si>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</si>
  <si>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</si>
  <si>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</si>
  <si>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</si>
  <si>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</si>
  <si>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</si>
  <si>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</si>
  <si>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</si>
  <si>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</si>
  <si>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</si>
  <si>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</si>
  <si>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</si>
  <si>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</si>
  <si>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</si>
  <si>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</si>
  <si>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</si>
  <si>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</si>
  <si>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</si>
  <si>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</si>
  <si>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</si>
  <si>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</si>
  <si>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</si>
  <si>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</si>
  <si>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</si>
  <si>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</si>
  <si>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</si>
  <si>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</si>
  <si>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</si>
  <si>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</si>
  <si>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</si>
  <si>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</si>
  <si>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</si>
  <si>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</si>
  <si>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</si>
  <si>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</si>
  <si>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</si>
  <si>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</si>
  <si>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</si>
  <si>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</si>
  <si>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</si>
  <si>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</si>
  <si>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</si>
  <si>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</si>
  <si>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</si>
  <si>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</si>
  <si>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</si>
  <si>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</si>
  <si>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</si>
  <si>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</si>
  <si>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</si>
  <si>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</si>
  <si>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</si>
  <si>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</si>
  <si>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</si>
  <si>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</si>
  <si>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</si>
  <si>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</si>
  <si>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</si>
  <si>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</si>
  <si>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</si>
  <si>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</si>
  <si>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</si>
  <si>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</si>
  <si>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</si>
  <si>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</si>
  <si>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</si>
  <si>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</si>
  <si>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</si>
  <si>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</si>
  <si>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</si>
  <si>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</si>
  <si>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</si>
  <si>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</si>
  <si>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</si>
  <si>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</si>
  <si>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</si>
  <si>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</si>
  <si>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</si>
  <si>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</si>
  <si>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</si>
  <si>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</si>
  <si>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</si>
  <si>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</si>
  <si>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</si>
  <si>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</si>
  <si>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</si>
  <si>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</si>
  <si>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</si>
  <si>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</si>
  <si>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</si>
  <si>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</si>
  <si>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</si>
  <si>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</si>
  <si>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</si>
  <si>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</si>
  <si>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</si>
  <si>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</si>
  <si>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</si>
  <si>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</si>
  <si>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</si>
  <si>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</si>
  <si>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</si>
  <si>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</si>
  <si>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</si>
  <si>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</si>
  <si>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</si>
  <si>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</si>
  <si>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</si>
  <si>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</si>
  <si>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</si>
  <si>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</si>
  <si>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</si>
  <si>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</si>
  <si>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</si>
  <si>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</si>
  <si>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</si>
  <si>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</si>
  <si>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</si>
  <si>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</si>
  <si>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</si>
  <si>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</si>
  <si>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</si>
  <si>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</si>
  <si>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</si>
  <si>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</si>
  <si>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</si>
  <si>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</si>
  <si>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</si>
  <si>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</si>
  <si>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</si>
  <si>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</si>
  <si>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</si>
  <si>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</si>
  <si>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</si>
  <si>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</si>
  <si>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</si>
  <si>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</si>
  <si>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</si>
  <si>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</si>
  <si>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</si>
  <si>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</si>
  <si>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</si>
  <si>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</si>
  <si>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</si>
  <si>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</si>
  <si>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</si>
  <si>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</si>
  <si>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</si>
  <si>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</si>
  <si>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</si>
  <si>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</si>
  <si>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</si>
  <si>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</si>
  <si>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</si>
  <si>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</si>
  <si>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</si>
  <si>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</si>
  <si>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</si>
  <si>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</si>
  <si>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</si>
  <si>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</si>
  <si>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</si>
  <si>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</si>
  <si>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</si>
  <si>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</si>
  <si>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</si>
  <si>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</si>
  <si>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</si>
  <si>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</si>
  <si>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</si>
  <si>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</si>
  <si>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</si>
  <si>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</si>
  <si>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</si>
  <si>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</si>
  <si>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</si>
  <si>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</si>
  <si>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</si>
  <si>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</si>
  <si>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</si>
  <si>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</si>
  <si>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</si>
  <si>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</si>
  <si>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</si>
  <si>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</si>
  <si>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</si>
  <si>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</si>
  <si>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</si>
  <si>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</si>
  <si>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</si>
  <si>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</si>
  <si>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</si>
  <si>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</si>
  <si>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</si>
  <si>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</si>
  <si>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</si>
  <si>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</si>
  <si>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</si>
  <si>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</si>
  <si>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</si>
  <si>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</si>
  <si>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</si>
  <si>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</si>
  <si>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</si>
  <si>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</si>
  <si>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</si>
  <si>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</si>
  <si>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</si>
  <si>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</si>
  <si>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</si>
  <si>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</si>
  <si>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</si>
  <si>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</si>
  <si>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</si>
  <si>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</si>
  <si>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</si>
  <si>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</si>
  <si>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</si>
  <si>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</si>
  <si>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</si>
  <si>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</si>
  <si>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</si>
  <si>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</si>
  <si>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</si>
  <si>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</si>
  <si>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</si>
  <si>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</si>
  <si>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</si>
  <si>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</si>
  <si>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</si>
  <si>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</si>
  <si>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</si>
  <si>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</si>
  <si>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</si>
  <si>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</si>
  <si>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</si>
  <si>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</si>
  <si>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</si>
  <si>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</si>
  <si>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</si>
  <si>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</si>
  <si>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</si>
  <si>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</si>
  <si>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</si>
  <si>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</si>
  <si>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</si>
  <si>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</si>
  <si>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</si>
  <si>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</si>
  <si>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</si>
  <si>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</si>
  <si>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</si>
  <si>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</si>
  <si>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</si>
  <si>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</si>
  <si>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</si>
  <si>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</si>
  <si>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</si>
  <si>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</si>
  <si>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</si>
  <si>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</si>
  <si>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</si>
  <si>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</si>
  <si>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</si>
  <si>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</si>
  <si>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</si>
  <si>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</si>
  <si>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</si>
  <si>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</si>
  <si>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</si>
  <si>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</si>
  <si>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</si>
  <si>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</si>
  <si>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</si>
  <si>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</si>
  <si>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</si>
  <si>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</si>
  <si>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</si>
  <si>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</si>
  <si>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</si>
  <si>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</si>
  <si>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</si>
  <si>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</si>
  <si>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</si>
  <si>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</si>
  <si>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</si>
  <si>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</si>
  <si>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</si>
  <si>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</si>
  <si>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</si>
  <si>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</si>
  <si>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</si>
  <si>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</si>
  <si>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</si>
  <si>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</si>
  <si>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</si>
  <si>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</si>
  <si>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</si>
  <si>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</si>
  <si>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</si>
  <si>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</si>
  <si>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</si>
  <si>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</si>
  <si>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</si>
  <si>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</si>
  <si>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</si>
  <si>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</si>
  <si>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</si>
  <si>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</si>
  <si>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</si>
  <si>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</si>
  <si>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</si>
  <si>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</si>
  <si>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</si>
  <si>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</si>
  <si>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</si>
  <si>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</si>
  <si>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</si>
  <si>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</si>
  <si>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</si>
  <si>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</si>
  <si>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</si>
  <si>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</si>
  <si>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</si>
  <si>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</si>
  <si>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</si>
  <si>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</si>
  <si>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</si>
  <si>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</si>
  <si>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</si>
  <si>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</si>
  <si>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</si>
  <si>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</si>
  <si>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</si>
  <si>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</si>
  <si>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</si>
  <si>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</si>
  <si>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</si>
  <si>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</si>
  <si>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</si>
  <si>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</si>
  <si>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</si>
  <si>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</si>
  <si>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</si>
  <si>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</si>
  <si>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</si>
  <si>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</si>
  <si>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</si>
  <si>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</si>
  <si>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</si>
  <si>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</si>
  <si>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</si>
  <si>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</si>
  <si>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</si>
  <si>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</si>
  <si>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</si>
  <si>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</si>
  <si>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</si>
  <si>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</si>
  <si>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</si>
  <si>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</si>
  <si>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</si>
  <si>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</si>
  <si>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</si>
  <si>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</si>
  <si>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</si>
  <si>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</si>
  <si>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</si>
  <si>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</si>
  <si>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</si>
  <si>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</si>
  <si>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</si>
  <si>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</si>
  <si>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</si>
  <si>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</si>
  <si>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</si>
  <si>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</si>
  <si>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</si>
  <si>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</si>
  <si>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</si>
  <si>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</si>
  <si>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</si>
  <si>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</si>
  <si>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</si>
  <si>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</si>
  <si>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</si>
  <si>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</si>
  <si>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</si>
  <si>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</si>
  <si>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</si>
  <si>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</si>
  <si>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</si>
  <si>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</si>
  <si>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</si>
  <si>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</si>
  <si>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</si>
  <si>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</si>
  <si>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</si>
  <si>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</si>
  <si>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</si>
  <si>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</si>
  <si>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</si>
  <si>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</si>
  <si>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</si>
  <si>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</si>
  <si>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</si>
  <si>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</si>
  <si>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</si>
  <si>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</si>
  <si>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</si>
  <si>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</si>
  <si>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</si>
  <si>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</si>
  <si>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</si>
  <si>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</si>
  <si>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</si>
  <si>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</si>
  <si>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</si>
  <si>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</si>
  <si>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</si>
  <si>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</si>
  <si>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</si>
  <si>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</si>
  <si>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</si>
  <si>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</si>
  <si>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</si>
  <si>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</si>
  <si>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</si>
  <si>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</si>
  <si>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</si>
  <si>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</si>
  <si>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</si>
  <si>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</si>
  <si>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</si>
  <si>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</si>
  <si>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</si>
  <si>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</si>
  <si>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</si>
  <si>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</si>
  <si>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</si>
  <si>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</si>
  <si>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</si>
  <si>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</si>
  <si>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</si>
  <si>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</si>
  <si>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</si>
  <si>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</si>
  <si>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</si>
  <si>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</si>
  <si>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</si>
  <si>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</si>
  <si>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</si>
  <si>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</si>
  <si>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</si>
  <si>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</si>
  <si>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</si>
  <si>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</si>
  <si>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</si>
  <si>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</si>
  <si>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</si>
  <si>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</si>
  <si>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</si>
  <si>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</si>
  <si>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</si>
  <si>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</si>
  <si>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</si>
  <si>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</si>
  <si>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</si>
  <si>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</si>
  <si>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</si>
  <si>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</si>
  <si>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</si>
  <si>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</si>
  <si>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</si>
  <si>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</si>
  <si>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</si>
  <si>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</si>
  <si>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</si>
  <si>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</si>
  <si>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</si>
  <si>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</si>
  <si>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</si>
  <si>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</si>
  <si>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</si>
  <si>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</si>
  <si>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</si>
  <si>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</si>
  <si>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</si>
  <si>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</si>
  <si>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</si>
  <si>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</si>
  <si>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</si>
  <si>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</si>
  <si>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</si>
  <si>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</si>
  <si>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</si>
  <si>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</si>
  <si>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</si>
  <si>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</si>
  <si>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</si>
  <si>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</si>
  <si>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</si>
  <si>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</si>
  <si>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</si>
  <si>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</si>
  <si>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</si>
  <si>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</si>
  <si>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</si>
  <si>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</si>
  <si>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</si>
  <si>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</si>
  <si>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</si>
  <si>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</si>
  <si>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</si>
  <si>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</si>
  <si>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</si>
  <si>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</si>
  <si>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</si>
  <si>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</si>
  <si>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</si>
  <si>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</si>
  <si>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</si>
  <si>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</si>
  <si>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</si>
  <si>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</si>
  <si>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</si>
  <si>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</si>
  <si>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</si>
  <si>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</si>
  <si>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</si>
  <si>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</si>
  <si>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</si>
  <si>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</si>
  <si>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</si>
  <si>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</si>
  <si>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</si>
  <si>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</si>
  <si>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</si>
  <si>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</si>
  <si>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</si>
  <si>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</si>
  <si>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</si>
  <si>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</si>
  <si>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</si>
  <si>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</si>
  <si>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</si>
  <si>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</si>
  <si>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</si>
  <si>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</si>
  <si>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</si>
  <si>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</si>
  <si>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</si>
  <si>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</si>
  <si>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</si>
  <si>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</si>
  <si>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</si>
  <si>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</si>
  <si>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</si>
  <si>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</si>
  <si>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</si>
  <si>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</si>
  <si>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</si>
  <si>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</si>
  <si>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</si>
  <si>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</si>
  <si>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</si>
  <si>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</si>
  <si>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</si>
  <si>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</si>
  <si>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</si>
  <si>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</si>
  <si>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</si>
  <si>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</si>
  <si>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</si>
  <si>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</si>
  <si>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</si>
  <si>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</si>
  <si>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</si>
  <si>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</si>
  <si>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</si>
  <si>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</si>
  <si>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</si>
  <si>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</si>
  <si>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</si>
  <si>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</si>
  <si>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</si>
  <si>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</si>
  <si>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</si>
  <si>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</si>
  <si>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</si>
  <si>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</si>
  <si>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</si>
  <si>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</si>
  <si>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</si>
  <si>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</si>
  <si>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</si>
  <si>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</si>
  <si>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</si>
  <si>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</si>
  <si>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</si>
  <si>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</si>
  <si>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</si>
  <si>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</si>
  <si>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</si>
  <si>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</si>
  <si>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</si>
  <si>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</si>
  <si>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</si>
  <si>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</si>
  <si>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</si>
  <si>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</si>
  <si>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</si>
  <si>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</si>
  <si>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</si>
  <si>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</si>
  <si>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</si>
  <si>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</si>
  <si>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</si>
  <si>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</si>
  <si>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</si>
  <si>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</si>
  <si>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</si>
  <si>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</si>
  <si>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</si>
  <si>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</si>
  <si>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</si>
  <si>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</si>
  <si>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</si>
  <si>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</si>
  <si>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</si>
  <si>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</si>
  <si>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</si>
  <si>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</si>
  <si>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</si>
  <si>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</si>
  <si>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</si>
  <si>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</si>
  <si>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</si>
  <si>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</si>
  <si>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</si>
  <si>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</si>
  <si>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</si>
  <si>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</si>
  <si>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</si>
  <si>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</si>
  <si>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</si>
  <si>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</si>
  <si>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</si>
  <si>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</si>
  <si>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</si>
  <si>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</si>
  <si>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</si>
  <si>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</si>
  <si>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</si>
  <si>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</si>
  <si>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</si>
  <si>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</si>
  <si>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</si>
  <si>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</si>
  <si>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</si>
  <si>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</si>
  <si>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</si>
  <si>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</si>
  <si>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</si>
  <si>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</si>
  <si>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</si>
  <si>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</si>
  <si>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</si>
  <si>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</si>
  <si>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</si>
  <si>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</si>
  <si>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</si>
  <si>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</si>
  <si>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</si>
  <si>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</si>
  <si>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</si>
  <si>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</si>
  <si>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</si>
  <si>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</si>
  <si>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</si>
  <si>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</si>
  <si>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</si>
  <si>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</si>
  <si>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</si>
  <si>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</si>
  <si>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</si>
  <si>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</si>
  <si>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</si>
  <si>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</si>
  <si>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</si>
  <si>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</si>
  <si>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</si>
  <si>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</si>
  <si>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</si>
  <si>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</si>
  <si>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</si>
  <si>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</si>
  <si>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</si>
  <si>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</si>
  <si>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</si>
  <si>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</si>
  <si>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</si>
  <si>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</si>
  <si>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</si>
  <si>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</si>
  <si>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</si>
  <si>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</si>
  <si>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</si>
  <si>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</si>
  <si>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</si>
  <si>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</si>
  <si>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</si>
  <si>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</si>
  <si>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</si>
  <si>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</si>
  <si>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</si>
  <si>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</si>
  <si>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</si>
  <si>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</si>
  <si>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</si>
  <si>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</si>
  <si>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</si>
  <si>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</si>
  <si>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</si>
  <si>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</si>
  <si>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</si>
  <si>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</si>
  <si>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</si>
  <si>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</si>
  <si>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</si>
  <si>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</si>
  <si>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</si>
  <si>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</si>
  <si>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</si>
  <si>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</si>
  <si>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</si>
  <si>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</si>
  <si>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</si>
  <si>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</si>
  <si>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</si>
  <si>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</si>
  <si>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</si>
  <si>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</si>
  <si>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</si>
  <si>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</si>
  <si>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</si>
  <si>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</si>
  <si>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</si>
  <si>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</si>
  <si>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</si>
  <si>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</si>
  <si>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</si>
  <si>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</si>
  <si>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</si>
  <si>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</si>
  <si>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</si>
  <si>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</si>
  <si>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</si>
  <si>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</si>
  <si>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</si>
  <si>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</si>
  <si>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</si>
  <si>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</si>
  <si>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</si>
  <si>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</si>
  <si>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</si>
  <si>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</si>
  <si>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</si>
  <si>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</si>
  <si>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</si>
  <si>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</si>
  <si>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</si>
  <si>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</si>
  <si>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</si>
  <si>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</si>
  <si>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</si>
  <si>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</si>
  <si>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</si>
  <si>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</si>
  <si>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</si>
  <si>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</si>
  <si>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</si>
  <si>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</si>
  <si>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</si>
  <si>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</si>
  <si>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</si>
  <si>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</si>
  <si>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</si>
  <si>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</si>
  <si>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</si>
  <si>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</si>
  <si>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</si>
  <si>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</si>
  <si>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</si>
  <si>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</si>
  <si>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</si>
  <si>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</si>
  <si>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</si>
  <si>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</si>
  <si>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</si>
  <si>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</si>
  <si>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</si>
  <si>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</si>
  <si>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</si>
  <si>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</si>
  <si>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</si>
  <si>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</si>
  <si>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</si>
  <si>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</si>
  <si>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</si>
  <si>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</si>
  <si>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</si>
  <si>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</si>
  <si>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</si>
  <si>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</si>
  <si>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</si>
  <si>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</si>
  <si>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</si>
  <si>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</si>
  <si>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</si>
  <si>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</si>
  <si>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</si>
  <si>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</si>
  <si>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</si>
  <si>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</si>
  <si>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</si>
  <si>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</si>
  <si>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</si>
  <si>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</si>
  <si>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</si>
  <si>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</si>
  <si>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</si>
  <si>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</si>
  <si>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</si>
  <si>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</si>
  <si>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</si>
  <si>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</si>
  <si>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</si>
  <si>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</si>
  <si>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</si>
  <si>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</si>
  <si>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</si>
  <si>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</si>
  <si>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</si>
  <si>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</si>
  <si>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</si>
  <si>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</si>
  <si>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</si>
  <si>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</si>
  <si>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</si>
  <si>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</si>
  <si>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</si>
  <si>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</si>
  <si>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</si>
  <si>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</si>
  <si>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</si>
  <si>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</si>
  <si>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</si>
  <si>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</si>
  <si>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</si>
  <si>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</si>
  <si>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</si>
  <si>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</si>
  <si>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</si>
  <si>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</si>
  <si>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</si>
  <si>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</si>
  <si>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</si>
  <si>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</si>
  <si>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</si>
  <si>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</si>
  <si>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</si>
  <si>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</si>
  <si>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</si>
  <si>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</si>
  <si>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</si>
  <si>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</si>
  <si>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</si>
  <si>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</si>
  <si>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</si>
  <si>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</si>
  <si>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</si>
  <si>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</si>
  <si>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</si>
  <si>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</si>
  <si>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</si>
  <si>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</si>
  <si>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</si>
  <si>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</si>
  <si>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</si>
  <si>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</si>
  <si>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</si>
  <si>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</si>
  <si>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</si>
  <si>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</si>
  <si>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</si>
  <si>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</si>
  <si>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</si>
  <si>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</si>
  <si>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</si>
  <si>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</si>
  <si>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</si>
  <si>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</si>
  <si>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</si>
  <si>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</si>
  <si>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</si>
  <si>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</si>
  <si>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</si>
  <si>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</si>
  <si>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</si>
  <si>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</si>
  <si>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</si>
  <si>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</si>
  <si>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</si>
  <si>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</si>
  <si>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</si>
  <si>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</si>
  <si>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</si>
  <si>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</si>
  <si>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</si>
  <si>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</si>
  <si>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</si>
  <si>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</si>
  <si>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</si>
  <si>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</si>
  <si>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</si>
  <si>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</si>
  <si>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</si>
  <si>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</si>
  <si>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</si>
  <si>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</si>
  <si>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</si>
  <si>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</si>
  <si>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</si>
  <si>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</si>
  <si>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</si>
  <si>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</si>
  <si>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</si>
  <si>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</si>
  <si>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</si>
  <si>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</si>
  <si>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</si>
  <si>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</si>
  <si>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</si>
  <si>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</si>
  <si>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</si>
  <si>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</si>
  <si>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</si>
  <si>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</si>
  <si>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</si>
  <si>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</si>
  <si>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</si>
  <si>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</si>
  <si>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</si>
  <si>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</si>
  <si>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</si>
  <si>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</si>
  <si>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</si>
  <si>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</si>
  <si>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</si>
  <si>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</si>
  <si>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</si>
  <si>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</si>
  <si>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</si>
  <si>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</si>
  <si>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</si>
  <si>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</si>
  <si>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</si>
  <si>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</si>
  <si>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</si>
  <si>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</si>
  <si>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</si>
  <si>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</si>
  <si>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</si>
  <si>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</si>
  <si>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</si>
  <si>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</si>
  <si>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</si>
  <si>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</si>
  <si>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</si>
  <si>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</si>
  <si>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</si>
  <si>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</si>
  <si>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</si>
  <si>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</si>
  <si>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</si>
  <si>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</si>
  <si>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</si>
  <si>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</si>
  <si>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</si>
  <si>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</si>
  <si>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</si>
  <si>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</si>
  <si>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</si>
  <si>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</si>
  <si>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</si>
  <si>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</si>
  <si>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</si>
  <si>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</si>
  <si>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</si>
  <si>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</si>
  <si>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</si>
  <si>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</si>
  <si>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</si>
  <si>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</si>
  <si>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</si>
  <si>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</si>
  <si>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</si>
  <si>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</si>
  <si>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</si>
  <si>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</si>
  <si>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</si>
  <si>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</si>
  <si>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</si>
  <si>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</si>
  <si>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</si>
  <si>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</si>
  <si>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</si>
  <si>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</si>
  <si>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</si>
  <si>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</si>
  <si>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</si>
  <si>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</si>
  <si>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</si>
  <si>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</si>
  <si>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</si>
  <si>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</si>
  <si>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</si>
  <si>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</si>
  <si>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</si>
  <si>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</si>
  <si>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</si>
  <si>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</si>
  <si>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</si>
  <si>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</si>
  <si>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</si>
  <si>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</si>
  <si>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</si>
  <si>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</si>
  <si>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</si>
  <si>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</si>
  <si>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</si>
  <si>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</si>
  <si>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</si>
  <si>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</si>
  <si>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</si>
  <si>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</si>
  <si>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</si>
  <si>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</si>
  <si>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</si>
  <si>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</si>
  <si>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</si>
  <si>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</si>
  <si>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</si>
  <si>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</si>
  <si>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</si>
  <si>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</si>
  <si>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</si>
  <si>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</si>
  <si>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</si>
  <si>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</si>
  <si>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</si>
  <si>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</si>
  <si>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</si>
  <si>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</si>
  <si>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</si>
  <si>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</si>
  <si>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</si>
  <si>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</si>
  <si>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</si>
  <si>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</si>
  <si>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</si>
  <si>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</si>
  <si>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</si>
  <si>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</si>
  <si>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</si>
  <si>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</si>
  <si>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</si>
  <si>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</si>
  <si>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</si>
  <si>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</si>
  <si>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</si>
  <si>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</si>
  <si>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</si>
  <si>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</si>
  <si>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</si>
  <si>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</si>
  <si>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</si>
  <si>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</si>
  <si>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</si>
  <si>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</si>
  <si>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</si>
  <si>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</si>
  <si>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</si>
  <si>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</si>
  <si>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</si>
  <si>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</si>
  <si>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</si>
  <si>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</si>
  <si>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</si>
  <si>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</si>
  <si>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</si>
  <si>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</si>
  <si>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</si>
  <si>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</si>
  <si>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</si>
  <si>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</si>
  <si>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</si>
  <si>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</si>
  <si>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</si>
  <si>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</si>
  <si>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</si>
  <si>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</si>
  <si>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</si>
  <si>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</si>
  <si>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</si>
  <si>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</si>
  <si>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</si>
  <si>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</si>
  <si>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</si>
  <si>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</si>
  <si>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</si>
  <si>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</si>
  <si>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</si>
  <si>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</si>
  <si>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</si>
  <si>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</si>
  <si>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</si>
  <si>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</si>
  <si>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</si>
  <si>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</si>
  <si>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</si>
  <si>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</si>
  <si>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</si>
  <si>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</si>
  <si>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</si>
  <si>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</si>
  <si>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</si>
  <si>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</si>
  <si>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</si>
  <si>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</si>
  <si>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</si>
  <si>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</si>
  <si>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</si>
  <si>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</si>
  <si>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</si>
  <si>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</si>
  <si>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</si>
  <si>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</si>
  <si>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</si>
  <si>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</si>
  <si>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</si>
  <si>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</si>
  <si>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</si>
  <si>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</si>
  <si>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</si>
  <si>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</si>
  <si>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</si>
  <si>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</si>
  <si>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</si>
  <si>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</si>
  <si>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</si>
  <si>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</si>
  <si>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</si>
  <si>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</si>
  <si>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</si>
  <si>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</si>
  <si>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</si>
  <si>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</si>
  <si>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</si>
  <si>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</si>
  <si>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</si>
  <si>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</si>
  <si>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</si>
  <si>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</si>
  <si>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</si>
  <si>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</si>
  <si>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</si>
  <si>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</si>
  <si>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</si>
  <si>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</si>
  <si>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</si>
  <si>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</si>
  <si>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</si>
  <si>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</si>
  <si>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</si>
  <si>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</si>
  <si>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</si>
  <si>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</si>
  <si>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</si>
  <si>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</si>
  <si>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</si>
  <si>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</si>
  <si>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</si>
  <si>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</si>
  <si>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</si>
  <si>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</si>
  <si>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</si>
  <si>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</si>
  <si>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</si>
  <si>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</si>
  <si>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</si>
  <si>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</si>
  <si>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</si>
  <si>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</si>
  <si>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</si>
  <si>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</si>
  <si>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</si>
  <si>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</si>
  <si>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</si>
  <si>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</si>
  <si>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</si>
  <si>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</si>
  <si>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</si>
  <si>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</si>
  <si>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</si>
  <si>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</si>
  <si>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</si>
  <si>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</si>
  <si>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</si>
  <si>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</si>
  <si>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</si>
  <si>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</si>
  <si>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</si>
  <si>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</si>
  <si>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</si>
  <si>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</si>
  <si>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</si>
  <si>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</si>
  <si>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</si>
  <si>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</si>
  <si>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</si>
  <si>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</si>
  <si>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</si>
  <si>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</si>
  <si>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</si>
  <si>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</si>
  <si>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</si>
  <si>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</si>
  <si>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</si>
  <si>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</si>
  <si>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</si>
  <si>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</si>
  <si>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</si>
  <si>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</si>
  <si>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</si>
  <si>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</si>
  <si>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</si>
  <si>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</si>
  <si>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</si>
  <si>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</si>
  <si>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</si>
  <si>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</si>
  <si>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</si>
  <si>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</si>
  <si>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</si>
  <si>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</si>
  <si>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</si>
  <si>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</si>
  <si>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</si>
  <si>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</si>
  <si>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</si>
  <si>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</si>
  <si>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</si>
  <si>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</si>
  <si>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</si>
  <si>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</si>
  <si>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</si>
  <si>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</si>
  <si>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</si>
  <si>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</si>
  <si>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</si>
  <si>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</si>
  <si>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</si>
  <si>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</si>
  <si>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</si>
  <si>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</si>
  <si>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</si>
  <si>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</si>
  <si>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</si>
  <si>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</si>
  <si>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</si>
  <si>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</si>
  <si>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</si>
  <si>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</si>
  <si>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</si>
  <si>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</si>
  <si>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</si>
  <si>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</si>
  <si>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</si>
  <si>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</si>
  <si>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</si>
  <si>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</si>
  <si>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</si>
  <si>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</si>
  <si>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</si>
  <si>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</si>
  <si>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</si>
  <si>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</si>
  <si>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</si>
  <si>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</si>
  <si>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</si>
  <si>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</si>
  <si>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</si>
  <si>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</si>
  <si>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</si>
  <si>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</si>
  <si>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</si>
  <si>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</si>
  <si>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</si>
  <si>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</si>
  <si>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</si>
  <si>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</si>
  <si>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</si>
  <si>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</si>
  <si>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</si>
  <si>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</si>
  <si>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</si>
  <si>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</si>
  <si>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</si>
  <si>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</si>
  <si>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</si>
  <si>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</si>
  <si>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</si>
  <si>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</si>
  <si>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</si>
  <si>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</si>
  <si>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</si>
  <si>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</si>
  <si>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</si>
  <si>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</si>
  <si>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</si>
  <si>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</si>
  <si>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</si>
  <si>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</si>
  <si>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</si>
  <si>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</si>
  <si>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</si>
  <si>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</si>
  <si>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</si>
  <si>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</si>
  <si>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</si>
  <si>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</si>
  <si>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</si>
  <si>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</si>
  <si>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</si>
  <si>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</si>
  <si>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</si>
  <si>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</si>
  <si>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</si>
  <si>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</si>
  <si>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</si>
  <si>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</si>
  <si>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</si>
  <si>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</si>
  <si>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</si>
  <si>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</si>
  <si>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</si>
  <si>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</si>
  <si>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</si>
  <si>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</si>
  <si>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</si>
  <si>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</si>
  <si>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</si>
  <si>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</si>
  <si>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</si>
  <si>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</si>
  <si>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</si>
  <si>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</si>
  <si>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</si>
  <si>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</si>
  <si>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</si>
  <si>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</si>
  <si>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</si>
  <si>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</si>
  <si>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</si>
  <si>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</si>
  <si>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</si>
  <si>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</si>
  <si>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</si>
  <si>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</si>
  <si>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</si>
  <si>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</si>
  <si>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</si>
  <si>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</si>
  <si>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</si>
  <si>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</si>
  <si>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</si>
  <si>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</si>
  <si>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</si>
  <si>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</si>
  <si>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</si>
  <si>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</si>
  <si>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</si>
  <si>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</si>
  <si>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</si>
  <si>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</si>
  <si>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</si>
  <si>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</si>
  <si>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</si>
  <si>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</si>
  <si>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</si>
  <si>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</si>
  <si>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</si>
  <si>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</si>
  <si>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</si>
  <si>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</si>
  <si>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</si>
  <si>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</si>
  <si>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</si>
  <si>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</si>
  <si>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</si>
  <si>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</si>
  <si>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</si>
  <si>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</si>
  <si>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</si>
  <si>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</si>
  <si>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</si>
  <si>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</si>
  <si>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</si>
  <si>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</si>
  <si>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</si>
  <si>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</si>
  <si>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</si>
  <si>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</si>
  <si>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</si>
  <si>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</si>
  <si>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</si>
  <si>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</si>
  <si>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</si>
  <si>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</si>
  <si>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</si>
  <si>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</si>
  <si>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</si>
  <si>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</si>
  <si>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</si>
  <si>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</si>
  <si>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</si>
  <si>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</si>
  <si>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</si>
  <si>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</si>
  <si>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</si>
  <si>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</si>
  <si>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</si>
  <si>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</si>
  <si>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</si>
  <si>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</si>
  <si>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</si>
  <si>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</si>
  <si>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</si>
  <si>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</si>
  <si>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</si>
  <si>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</si>
  <si>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</si>
  <si>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</si>
  <si>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</si>
  <si>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</si>
  <si>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</si>
  <si>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</si>
  <si>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</si>
  <si>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</si>
  <si>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</si>
  <si>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</si>
  <si>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</si>
  <si>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</si>
  <si>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</si>
  <si>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</si>
  <si>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</si>
  <si>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</si>
  <si>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</si>
  <si>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</si>
  <si>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</si>
  <si>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</si>
  <si>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</si>
  <si>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</si>
  <si>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</si>
  <si>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</si>
  <si>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</si>
  <si>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</si>
  <si>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</si>
  <si>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</si>
  <si>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</si>
  <si>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</si>
  <si>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</si>
  <si>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</si>
  <si>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</si>
  <si>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</si>
  <si>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</si>
  <si>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</si>
  <si>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</si>
  <si>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</si>
  <si>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</si>
  <si>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</si>
  <si>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</si>
  <si>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</si>
  <si>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</si>
  <si>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</si>
  <si>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</si>
  <si>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</si>
  <si>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</si>
  <si>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</si>
  <si>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</si>
  <si>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</si>
  <si>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</si>
  <si>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</si>
  <si>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</si>
  <si>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</si>
  <si>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</si>
  <si>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</si>
  <si>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</si>
  <si>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</si>
  <si>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</si>
  <si>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</si>
  <si>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</si>
  <si>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</si>
  <si>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</si>
  <si>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</si>
  <si>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</si>
  <si>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</si>
  <si>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</si>
  <si>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</si>
  <si>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</si>
  <si>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</si>
  <si>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</si>
  <si>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</si>
  <si>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</si>
  <si>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</si>
  <si>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</si>
  <si>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</si>
  <si>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</si>
  <si>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</si>
  <si>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</si>
  <si>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</si>
  <si>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</si>
  <si>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</si>
  <si>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</si>
  <si>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</si>
  <si>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</si>
  <si>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</si>
  <si>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</si>
  <si>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</si>
  <si>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</si>
  <si>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</si>
  <si>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</si>
  <si>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</si>
  <si>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</si>
  <si>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</si>
  <si>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</si>
  <si>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</si>
  <si>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</si>
  <si>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</si>
  <si>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</si>
  <si>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</si>
  <si>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</si>
  <si>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</si>
  <si>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</si>
  <si>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</si>
  <si>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</si>
  <si>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</si>
  <si>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</si>
  <si>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</si>
  <si>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</si>
  <si>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</si>
  <si>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</si>
  <si>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</si>
  <si>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</si>
  <si>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</si>
  <si>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</si>
  <si>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</si>
  <si>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</si>
  <si>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</si>
  <si>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</si>
  <si>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</si>
  <si>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</si>
  <si>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</si>
  <si>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</si>
  <si>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</si>
  <si>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</si>
  <si>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</si>
  <si>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</si>
  <si>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</si>
  <si>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</si>
  <si>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</si>
  <si>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</si>
  <si>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</si>
  <si>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</si>
  <si>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</si>
  <si>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</si>
  <si>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</si>
  <si>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</si>
  <si>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</si>
  <si>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</si>
  <si>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</si>
  <si>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</si>
  <si>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</si>
  <si>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</si>
  <si>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</si>
  <si>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</si>
  <si>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</si>
  <si>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</si>
  <si>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</si>
  <si>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</si>
  <si>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</si>
  <si>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</si>
  <si>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</si>
  <si>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</si>
  <si>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</si>
  <si>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</si>
  <si>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</si>
  <si>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</si>
  <si>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</si>
  <si>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</si>
  <si>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</si>
  <si>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</si>
  <si>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</si>
  <si>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</si>
  <si>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</si>
  <si>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</si>
  <si>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</si>
  <si>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</si>
  <si>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</si>
  <si>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</si>
  <si>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</si>
  <si>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</si>
  <si>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</si>
  <si>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</si>
  <si>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</si>
  <si>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</si>
  <si>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</si>
  <si>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</si>
  <si>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</si>
  <si>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</si>
  <si>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</si>
  <si>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</si>
  <si>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</si>
  <si>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</si>
  <si>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</si>
  <si>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</si>
  <si>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</si>
  <si>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</si>
  <si>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</si>
  <si>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</si>
  <si>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</si>
  <si>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</si>
  <si>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</si>
  <si>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</si>
  <si>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</si>
  <si>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</si>
  <si>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</si>
  <si>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</si>
  <si>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</si>
  <si>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</si>
  <si>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</si>
  <si>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</si>
  <si>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</si>
  <si>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</si>
  <si>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</si>
  <si>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</si>
  <si>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</si>
  <si>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</si>
  <si>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</si>
  <si>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</si>
  <si>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</si>
  <si>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</si>
  <si>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</si>
  <si>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</si>
  <si>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</si>
  <si>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</si>
  <si>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</si>
  <si>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</si>
  <si>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</si>
  <si>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</si>
  <si>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</si>
  <si>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</si>
  <si>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</si>
  <si>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</si>
  <si>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</si>
  <si>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</si>
  <si>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</si>
  <si>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</si>
  <si>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</si>
  <si>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</si>
  <si>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</si>
  <si>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</si>
  <si>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</si>
  <si>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</si>
  <si>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</si>
  <si>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</si>
  <si>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</si>
  <si>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</si>
  <si>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</si>
  <si>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</si>
  <si>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</si>
  <si>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</si>
  <si>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</si>
  <si>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</si>
  <si>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</si>
  <si>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</si>
  <si>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</si>
  <si>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</si>
  <si>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</si>
  <si>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</si>
  <si>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</si>
  <si>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</si>
  <si>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</si>
  <si>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</si>
  <si>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</si>
  <si>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</si>
  <si>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</si>
  <si>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</si>
  <si>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</si>
  <si>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</si>
  <si>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</si>
  <si>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</si>
  <si>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</si>
  <si>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</si>
  <si>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</si>
  <si>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</si>
  <si>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</si>
  <si>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</si>
  <si>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</si>
  <si>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</si>
  <si>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</si>
  <si>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</si>
  <si>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</si>
  <si>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</si>
  <si>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</si>
  <si>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</si>
  <si>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</si>
  <si>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</si>
  <si>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</si>
  <si>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</si>
  <si>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</si>
  <si>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</si>
  <si>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</si>
  <si>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</si>
  <si>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</si>
  <si>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</si>
  <si>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</si>
  <si>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</si>
  <si>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</si>
  <si>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</si>
  <si>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</si>
  <si>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</si>
  <si>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</si>
  <si>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</si>
  <si>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</si>
  <si>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</si>
  <si>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</si>
  <si>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</si>
  <si>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</si>
  <si>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</si>
  <si>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</si>
  <si>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</si>
  <si>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</si>
  <si>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</si>
  <si>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</si>
  <si>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</si>
  <si>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</si>
  <si>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</si>
  <si>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</si>
  <si>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</si>
  <si>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</si>
  <si>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</si>
  <si>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</si>
  <si>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</si>
  <si>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</si>
  <si>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</si>
  <si>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</si>
  <si>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</si>
  <si>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</si>
  <si>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</si>
  <si>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</si>
  <si>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</si>
  <si>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</si>
  <si>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</si>
  <si>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</si>
  <si>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</si>
  <si>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</si>
  <si>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</si>
  <si>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</si>
  <si>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</si>
  <si>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</si>
  <si>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</si>
  <si>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</si>
  <si>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</si>
  <si>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</si>
  <si>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</si>
  <si>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</si>
  <si>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</si>
  <si>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</si>
  <si>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</si>
  <si>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</si>
  <si>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</si>
  <si>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</si>
  <si>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</si>
  <si>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</si>
  <si>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</si>
  <si>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</si>
  <si>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</si>
  <si>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</si>
  <si>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</si>
  <si>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</si>
  <si>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</si>
  <si>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</si>
  <si>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</si>
  <si>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</si>
  <si>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</si>
  <si>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</si>
  <si>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</si>
  <si>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</si>
  <si>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</si>
  <si>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</si>
  <si>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</si>
  <si>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</si>
  <si>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</si>
  <si>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</si>
  <si>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</si>
  <si>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</si>
  <si>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</si>
  <si>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</si>
  <si>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</si>
  <si>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</si>
  <si>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</si>
  <si>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</si>
  <si>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</si>
  <si>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</si>
  <si>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</si>
  <si>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</si>
  <si>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</si>
  <si>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</si>
  <si>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</si>
  <si>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</si>
  <si>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</si>
  <si>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</si>
  <si>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</si>
  <si>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</si>
  <si>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</si>
  <si>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</si>
  <si>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</si>
  <si>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</si>
  <si>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</si>
  <si>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</si>
  <si>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</si>
  <si>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</si>
  <si>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</si>
  <si>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</si>
  <si>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</si>
  <si>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</si>
  <si>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</si>
  <si>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</si>
  <si>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</si>
  <si>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</si>
  <si>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</si>
  <si>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</si>
  <si>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</si>
  <si>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</si>
  <si>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</si>
  <si>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</si>
  <si>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</si>
  <si>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</si>
  <si>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</si>
  <si>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</si>
  <si>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</si>
  <si>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</si>
  <si>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</si>
  <si>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</si>
  <si>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</si>
  <si>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</si>
  <si>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</si>
  <si>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</si>
  <si>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</si>
  <si>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</si>
  <si>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</si>
  <si>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</si>
  <si>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</si>
  <si>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</si>
  <si>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</si>
  <si>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</si>
  <si>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</si>
  <si>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</si>
  <si>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</si>
  <si>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</si>
  <si>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</si>
  <si>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</si>
  <si>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</si>
  <si>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</si>
  <si>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</si>
  <si>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</si>
  <si>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</si>
  <si>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</si>
  <si>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</si>
  <si>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</si>
  <si>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</si>
  <si>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</si>
  <si>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</si>
  <si>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</si>
  <si>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</si>
  <si>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</si>
  <si>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</si>
  <si>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</si>
  <si>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</si>
  <si>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</si>
  <si>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</si>
  <si>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</si>
  <si>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</si>
  <si>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</si>
  <si>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</si>
  <si>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</si>
  <si>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</si>
  <si>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</si>
  <si>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</si>
  <si>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</si>
  <si>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</si>
  <si>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</si>
  <si>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</si>
  <si>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</si>
  <si>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</si>
  <si>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</si>
  <si>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</si>
  <si>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</si>
  <si>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</si>
  <si>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</si>
  <si>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</si>
  <si>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</si>
  <si>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</si>
  <si>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</si>
  <si>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</si>
  <si>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</si>
  <si>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</si>
  <si>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</si>
  <si>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</si>
  <si>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</si>
  <si>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</si>
  <si>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</si>
  <si>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</si>
  <si>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</si>
  <si>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</si>
  <si>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</si>
  <si>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</si>
  <si>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</si>
  <si>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</si>
  <si>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</si>
  <si>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</si>
  <si>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</si>
  <si>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</si>
  <si>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</si>
  <si>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</si>
  <si>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</si>
  <si>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</si>
  <si>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</si>
  <si>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</si>
  <si>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</si>
  <si>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</si>
  <si>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</si>
  <si>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</si>
  <si>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</si>
  <si>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</si>
  <si>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</si>
  <si>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</si>
  <si>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</si>
  <si>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</si>
  <si>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</si>
  <si>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</si>
  <si>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</si>
  <si>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</si>
  <si>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</si>
  <si>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</si>
  <si>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</si>
  <si>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</si>
  <si>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</si>
  <si>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</si>
  <si>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</si>
  <si>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</si>
  <si>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</si>
  <si>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</si>
  <si>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</si>
  <si>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</si>
  <si>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</si>
  <si>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</si>
  <si>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</si>
  <si>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</si>
  <si>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</si>
  <si>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</si>
  <si>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</si>
  <si>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</si>
  <si>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</si>
  <si>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</si>
  <si>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</si>
  <si>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</si>
  <si>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</si>
  <si>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</si>
  <si>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</si>
  <si>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</si>
  <si>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</si>
  <si>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</si>
  <si>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</si>
  <si>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</si>
  <si>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</si>
  <si>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</si>
  <si>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</si>
  <si>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</si>
  <si>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</si>
  <si>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</si>
  <si>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</si>
  <si>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</si>
  <si>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</si>
  <si>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</si>
  <si>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</si>
  <si>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</si>
  <si>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</si>
  <si>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</si>
  <si>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</si>
  <si>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</si>
  <si>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</si>
  <si>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</si>
  <si>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</si>
  <si>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</si>
  <si>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</si>
  <si>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</si>
  <si>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</si>
  <si>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</si>
  <si>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</si>
  <si>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</si>
  <si>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</si>
  <si>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</si>
  <si>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</si>
  <si>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</si>
  <si>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</si>
  <si>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</si>
  <si>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</si>
  <si>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</si>
  <si>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</si>
  <si>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</si>
  <si>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</si>
  <si>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</si>
  <si>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</si>
  <si>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</si>
  <si>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</si>
  <si>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</si>
  <si>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</si>
  <si>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</si>
  <si>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</si>
  <si>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</si>
  <si>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</si>
  <si>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</si>
  <si>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</si>
  <si>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</si>
  <si>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</si>
  <si>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</si>
  <si>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</si>
  <si>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</si>
  <si>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</si>
  <si>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</si>
  <si>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</si>
  <si>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</si>
  <si>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</si>
  <si>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</si>
  <si>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</si>
  <si>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</si>
  <si>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</si>
  <si>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</si>
  <si>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</si>
  <si>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</si>
  <si>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</si>
  <si>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</si>
  <si>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</si>
  <si>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</si>
  <si>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</si>
  <si>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</si>
  <si>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</si>
  <si>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</si>
  <si>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</si>
  <si>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</si>
  <si>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</si>
  <si>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</si>
  <si>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</si>
  <si>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</si>
  <si>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</si>
  <si>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</si>
  <si>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</si>
  <si>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</si>
  <si>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</si>
  <si>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</si>
  <si>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</si>
  <si>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</si>
  <si>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</si>
  <si>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</si>
  <si>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</si>
  <si>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</si>
  <si>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</si>
  <si>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</si>
  <si>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</si>
  <si>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</si>
  <si>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</si>
  <si>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</si>
  <si>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</si>
  <si>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</si>
  <si>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</si>
  <si>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</si>
  <si>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</si>
  <si>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</si>
  <si>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</si>
  <si>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</si>
  <si>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</si>
  <si>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</si>
  <si>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</si>
  <si>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</si>
  <si>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</si>
  <si>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</si>
  <si>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</si>
  <si>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</si>
  <si>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</si>
  <si>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</si>
  <si>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</si>
  <si>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</si>
  <si>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</si>
  <si>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</si>
  <si>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</si>
  <si>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</si>
  <si>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</si>
  <si>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</si>
  <si>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</si>
  <si>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</si>
  <si>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</si>
  <si>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</si>
  <si>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</si>
  <si>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</si>
  <si>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</si>
  <si>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</si>
  <si>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</si>
  <si>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</si>
  <si>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</si>
  <si>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</si>
  <si>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</si>
  <si>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</si>
  <si>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</si>
  <si>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</si>
  <si>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</si>
  <si>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</si>
  <si>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</si>
  <si>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</si>
  <si>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</si>
  <si>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</si>
  <si>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</si>
  <si>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</si>
  <si>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</si>
  <si>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</si>
  <si>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</si>
  <si>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</si>
  <si>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</si>
  <si>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</si>
  <si>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</si>
  <si>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</si>
  <si>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</si>
  <si>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</si>
  <si>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</si>
  <si>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</si>
  <si>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</si>
  <si>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</si>
  <si>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</si>
  <si>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</si>
  <si>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</si>
  <si>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</si>
  <si>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</si>
  <si>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</si>
  <si>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</si>
  <si>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</si>
  <si>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</si>
  <si>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</si>
  <si>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</si>
  <si>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</si>
  <si>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</si>
  <si>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</si>
  <si>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</si>
  <si>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</si>
  <si>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</si>
  <si>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</si>
  <si>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</si>
  <si>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</si>
  <si>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</si>
  <si>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</si>
  <si>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</si>
  <si>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</si>
  <si>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</si>
  <si>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</si>
  <si>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</si>
  <si>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</si>
  <si>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</si>
  <si>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</si>
  <si>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</si>
  <si>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</si>
  <si>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</si>
  <si>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</si>
  <si>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</si>
  <si>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</si>
  <si>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</si>
  <si>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</si>
  <si>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</si>
  <si>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</si>
  <si>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</si>
  <si>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</si>
  <si>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</si>
  <si>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</si>
  <si>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</si>
  <si>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</si>
  <si>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</si>
  <si>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</si>
  <si>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</si>
  <si>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</si>
  <si>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</si>
  <si>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</si>
  <si>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</si>
  <si>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</si>
  <si>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</si>
  <si>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</si>
  <si>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</si>
  <si>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</si>
  <si>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</si>
  <si>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</si>
  <si>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</si>
  <si>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</si>
  <si>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</si>
  <si>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</si>
  <si>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</si>
  <si>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</si>
  <si>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</si>
  <si>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</si>
  <si>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</si>
  <si>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</si>
  <si>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</si>
  <si>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</si>
  <si>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</si>
  <si>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</si>
  <si>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</si>
  <si>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</si>
  <si>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</si>
  <si>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</si>
  <si>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</si>
  <si>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</si>
  <si>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</si>
  <si>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</si>
  <si>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</si>
  <si>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</si>
  <si>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</si>
  <si>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</si>
  <si>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</si>
  <si>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</si>
  <si>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</si>
  <si>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</si>
  <si>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</si>
  <si>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</si>
  <si>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</si>
  <si>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</si>
  <si>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</si>
  <si>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</si>
  <si>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</si>
  <si>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</si>
  <si>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</si>
  <si>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</si>
  <si>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</si>
  <si>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</si>
  <si>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</si>
  <si>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</si>
  <si>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</si>
  <si>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</si>
  <si>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</si>
  <si>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</si>
  <si>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</si>
  <si>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</si>
  <si>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</si>
  <si>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</si>
  <si>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</si>
  <si>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</si>
  <si>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</si>
  <si>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</si>
  <si>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</si>
  <si>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</si>
  <si>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</si>
  <si>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</si>
  <si>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</si>
  <si>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</si>
  <si>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</si>
  <si>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</si>
  <si>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</si>
  <si>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</si>
  <si>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</si>
  <si>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</si>
  <si>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</si>
  <si>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</si>
  <si>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</si>
  <si>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</si>
  <si>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</si>
  <si>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</si>
  <si>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</si>
  <si>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</si>
  <si>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</si>
  <si>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</si>
  <si>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</si>
  <si>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</si>
  <si>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</si>
  <si>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</si>
  <si>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</si>
  <si>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</si>
  <si>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</si>
  <si>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</si>
  <si>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</si>
  <si>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</si>
  <si>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</si>
  <si>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</si>
  <si>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</si>
  <si>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</si>
  <si>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</si>
  <si>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</si>
  <si>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</si>
  <si>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</si>
  <si>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</si>
  <si>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</si>
  <si>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</si>
  <si>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</si>
  <si>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</si>
  <si>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</si>
  <si>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</si>
  <si>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</si>
  <si>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</si>
  <si>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</si>
  <si>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</si>
  <si>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</si>
  <si>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</si>
  <si>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</si>
  <si>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</si>
  <si>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</si>
  <si>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</si>
  <si>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</si>
  <si>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</si>
  <si>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</si>
  <si>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</si>
  <si>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</si>
  <si>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</si>
  <si>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</si>
  <si>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</si>
  <si>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</si>
  <si>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</si>
  <si>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</si>
  <si>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</si>
  <si>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</si>
  <si>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</si>
  <si>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</si>
  <si>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</si>
  <si>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</si>
  <si>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</si>
  <si>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</si>
  <si>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</si>
  <si>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</si>
  <si>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</si>
  <si>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</si>
  <si>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</si>
  <si>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</si>
  <si>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</si>
  <si>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</si>
  <si>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</si>
  <si>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</si>
  <si>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</si>
  <si>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</si>
  <si>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</si>
  <si>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</si>
  <si>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</si>
  <si>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</si>
  <si>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</si>
  <si>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</si>
  <si>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</si>
  <si>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</si>
  <si>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</si>
  <si>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</si>
  <si>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</si>
  <si>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</si>
  <si>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</si>
  <si>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</si>
  <si>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</si>
  <si>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</si>
  <si>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</si>
  <si>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</si>
  <si>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</si>
  <si>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</si>
  <si>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</si>
  <si>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</si>
  <si>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</si>
  <si>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</si>
  <si>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</si>
  <si>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</si>
  <si>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</si>
  <si>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</si>
  <si>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</si>
  <si>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</si>
  <si>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</si>
  <si>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</si>
  <si>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</si>
  <si>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</si>
  <si>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</si>
  <si>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</si>
  <si>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</si>
  <si>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</si>
  <si>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</si>
  <si>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</si>
  <si>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</si>
  <si>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</si>
  <si>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</si>
  <si>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</si>
  <si>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</si>
  <si>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</si>
  <si>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</si>
  <si>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</si>
  <si>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</si>
  <si>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</si>
  <si>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</si>
  <si>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</si>
  <si>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</si>
  <si>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</si>
  <si>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</si>
  <si>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</si>
  <si>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</si>
  <si>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</si>
  <si>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</si>
  <si>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</si>
  <si>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</si>
  <si>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</si>
  <si>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</si>
  <si>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</si>
  <si>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</si>
  <si>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</si>
  <si>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</si>
  <si>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</si>
  <si>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</si>
  <si>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</si>
  <si>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</si>
  <si>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</si>
  <si>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</si>
  <si>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</si>
  <si>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</si>
  <si>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</si>
  <si>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</si>
  <si>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</si>
  <si>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</si>
  <si>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</si>
  <si>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</si>
  <si>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</si>
  <si>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</si>
  <si>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</si>
  <si>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</si>
  <si>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</si>
  <si>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</si>
  <si>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</si>
  <si>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</si>
  <si>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</si>
  <si>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</si>
  <si>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</si>
  <si>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</si>
  <si>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</si>
  <si>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</si>
  <si>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</si>
  <si>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</si>
  <si>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</si>
  <si>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</si>
  <si>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</si>
  <si>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</si>
  <si>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</si>
  <si>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</si>
  <si>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</si>
  <si>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</si>
  <si>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</si>
  <si>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</si>
  <si>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</si>
  <si>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</si>
  <si>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</si>
  <si>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</si>
  <si>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</si>
  <si>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</si>
  <si>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</si>
  <si>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</si>
  <si>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</si>
  <si>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</si>
  <si>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</si>
  <si>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</si>
  <si>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</si>
  <si>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</si>
  <si>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</si>
  <si>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</si>
  <si>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</si>
  <si>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</si>
  <si>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</si>
  <si>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</si>
  <si>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</si>
  <si>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</si>
  <si>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</si>
  <si>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</si>
  <si>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</si>
  <si>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</si>
  <si>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</si>
  <si>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</si>
  <si>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</si>
  <si>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</si>
  <si>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</si>
  <si>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</si>
  <si>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</si>
  <si>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</si>
  <si>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</si>
  <si>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</si>
  <si>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</si>
  <si>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</si>
  <si>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</si>
  <si>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</si>
  <si>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</si>
  <si>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</si>
  <si>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</si>
  <si>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</si>
  <si>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</si>
  <si>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</si>
  <si>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</si>
  <si>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</si>
  <si>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</si>
  <si>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</si>
  <si>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</si>
  <si>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</si>
  <si>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</si>
  <si>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</si>
  <si>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</si>
  <si>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</si>
  <si>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</si>
  <si>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</si>
  <si>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</si>
  <si>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</si>
  <si>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</si>
  <si>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</si>
  <si>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</si>
  <si>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</si>
  <si>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</si>
  <si>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</si>
  <si>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</si>
  <si>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</si>
  <si>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</si>
  <si>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</si>
  <si>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</si>
  <si>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</si>
  <si>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</si>
  <si>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</si>
  <si>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</si>
  <si>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</si>
  <si>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</si>
  <si>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</si>
  <si>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</si>
  <si>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</si>
  <si>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</si>
  <si>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</si>
  <si>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</si>
  <si>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</si>
  <si>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</si>
  <si>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</si>
  <si>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</si>
  <si>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</si>
  <si>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</si>
  <si>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</si>
  <si>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</si>
  <si>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</si>
  <si>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</si>
  <si>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</si>
  <si>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</si>
  <si>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</si>
  <si>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</si>
  <si>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</si>
  <si>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</si>
  <si>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</si>
  <si>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</si>
  <si>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</si>
  <si>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</si>
  <si>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</si>
  <si>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</si>
  <si>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</si>
  <si>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</si>
  <si>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</si>
  <si>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</si>
  <si>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</si>
  <si>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</si>
  <si>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</si>
  <si>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</si>
  <si>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</si>
  <si>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</si>
  <si>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</si>
  <si>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</si>
  <si>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</si>
  <si>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</si>
  <si>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</si>
  <si>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</si>
  <si>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</si>
  <si>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</si>
  <si>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</si>
  <si>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</si>
  <si>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</si>
  <si>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</si>
  <si>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</si>
  <si>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</si>
  <si>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</si>
  <si>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</si>
  <si>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</si>
  <si>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</si>
  <si>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</si>
  <si>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</si>
  <si>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</si>
  <si>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</si>
  <si>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</si>
  <si>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</si>
  <si>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</si>
  <si>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</si>
  <si>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</si>
  <si>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</si>
  <si>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</si>
  <si>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</si>
  <si>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</si>
  <si>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</si>
  <si>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</si>
  <si>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</si>
  <si>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</si>
  <si>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</si>
  <si>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</si>
  <si>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</si>
  <si>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</si>
  <si>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</si>
  <si>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</si>
  <si>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</si>
  <si>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</si>
  <si>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</si>
  <si>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</si>
  <si>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</si>
  <si>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</si>
  <si>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</si>
  <si>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</si>
  <si>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</si>
  <si>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</si>
  <si>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</si>
  <si>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</si>
  <si>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</si>
  <si>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</si>
  <si>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</si>
  <si>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</si>
  <si>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</si>
  <si>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</si>
  <si>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</si>
  <si>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</si>
  <si>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</si>
  <si>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</si>
  <si>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</si>
  <si>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</si>
  <si>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</si>
  <si>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</si>
  <si>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</si>
  <si>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</si>
  <si>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</si>
  <si>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</si>
  <si>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</si>
  <si>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</si>
  <si>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</si>
  <si>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</si>
  <si>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</si>
  <si>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</si>
  <si>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</si>
  <si>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</si>
  <si>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</si>
  <si>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</si>
  <si>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</si>
  <si>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</si>
  <si>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</si>
  <si>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</si>
  <si>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</si>
  <si>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</si>
  <si>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</si>
  <si>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</si>
  <si>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</si>
  <si>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</si>
  <si>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</si>
  <si>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</si>
  <si>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</si>
  <si>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</si>
  <si>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</si>
  <si>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</si>
  <si>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</si>
  <si>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</si>
  <si>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</si>
  <si>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</si>
  <si>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</si>
  <si>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</si>
  <si>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</si>
  <si>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</si>
  <si>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</si>
  <si>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</si>
  <si>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</si>
  <si>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</si>
  <si>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</si>
  <si>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</si>
  <si>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</si>
  <si>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</si>
  <si>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</si>
  <si>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</si>
  <si>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</si>
  <si>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</si>
  <si>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</si>
  <si>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</si>
  <si>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</si>
  <si>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</si>
  <si>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</si>
  <si>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</si>
  <si>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</si>
  <si>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</si>
  <si>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</si>
  <si>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</si>
  <si>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</si>
  <si>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</si>
  <si>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</si>
  <si>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</si>
  <si>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</si>
  <si>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</si>
  <si>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</si>
  <si>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</si>
  <si>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</si>
  <si>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</si>
  <si>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</si>
  <si>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</si>
  <si>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</si>
  <si>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</si>
  <si>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</si>
  <si>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</si>
  <si>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</si>
  <si>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</si>
  <si>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</si>
  <si>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</si>
  <si>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</si>
  <si>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</si>
  <si>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</si>
  <si>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</si>
  <si>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</si>
  <si>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</si>
  <si>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</si>
  <si>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</si>
  <si>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</si>
  <si>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</si>
  <si>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</si>
  <si>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</si>
  <si>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</si>
  <si>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</si>
  <si>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</si>
  <si>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</si>
  <si>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</si>
  <si>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</si>
  <si>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</si>
  <si>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</si>
  <si>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</si>
  <si>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</si>
  <si>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</si>
  <si>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</si>
  <si>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</si>
  <si>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</si>
  <si>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</si>
  <si>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</si>
  <si>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</si>
  <si>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</si>
  <si>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</si>
  <si>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</si>
  <si>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</si>
  <si>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</si>
  <si>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</si>
  <si>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</si>
  <si>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</si>
  <si>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</si>
  <si>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</si>
  <si>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</si>
  <si>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</si>
  <si>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</si>
  <si>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</si>
  <si>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</si>
  <si>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</si>
  <si>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</si>
  <si>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</si>
  <si>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</si>
  <si>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</si>
  <si>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</si>
  <si>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</si>
  <si>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</si>
  <si>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</si>
  <si>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</si>
  <si>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</si>
  <si>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</si>
  <si>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</si>
  <si>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</si>
  <si>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</si>
  <si>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</si>
  <si>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</si>
  <si>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</si>
  <si>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</si>
  <si>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</si>
  <si>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</si>
  <si>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</si>
  <si>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</si>
  <si>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</si>
  <si>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</si>
  <si>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</si>
  <si>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</si>
  <si>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</si>
  <si>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</si>
  <si>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</si>
  <si>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</si>
  <si>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</si>
  <si>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</si>
  <si>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</si>
  <si>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</si>
  <si>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</si>
  <si>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</si>
  <si>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</si>
  <si>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</si>
  <si>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</si>
  <si>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</si>
  <si>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</si>
  <si>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</si>
  <si>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</si>
  <si>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</si>
  <si>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</si>
  <si>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</si>
  <si>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</si>
  <si>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</si>
  <si>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</si>
  <si>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</si>
  <si>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</si>
  <si>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</si>
  <si>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</si>
  <si>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</si>
  <si>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</si>
  <si>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</si>
  <si>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</si>
  <si>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</si>
  <si>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</si>
  <si>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</si>
  <si>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</si>
  <si>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</si>
  <si>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</si>
  <si>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</si>
  <si>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</si>
  <si>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</si>
  <si>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</si>
  <si>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</si>
  <si>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</si>
  <si>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</si>
  <si>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</si>
  <si>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</si>
  <si>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</si>
  <si>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</si>
  <si>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</si>
  <si>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</si>
  <si>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</si>
  <si>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</si>
  <si>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</si>
  <si>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</si>
  <si>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</si>
  <si>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</si>
  <si>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</si>
  <si>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</si>
  <si>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</si>
  <si>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</si>
  <si>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</si>
  <si>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</si>
  <si>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</si>
  <si>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</si>
  <si>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</si>
  <si>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</si>
  <si>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</si>
  <si>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</si>
  <si>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</si>
  <si>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</si>
  <si>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</si>
  <si>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</si>
  <si>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</si>
  <si>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</si>
  <si>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</si>
  <si>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</si>
  <si>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</si>
  <si>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</si>
  <si>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</si>
  <si>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</si>
  <si>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</si>
  <si>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</si>
  <si>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</si>
  <si>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</si>
  <si>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</si>
  <si>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</si>
  <si>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</si>
  <si>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</si>
  <si>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</si>
  <si>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</si>
  <si>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</si>
  <si>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</si>
  <si>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</si>
  <si>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</si>
  <si>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</si>
  <si>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</si>
  <si>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</si>
  <si>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</si>
  <si>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</si>
  <si>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</si>
  <si>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</si>
  <si>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</si>
  <si>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</si>
  <si>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</si>
  <si>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</si>
  <si>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</si>
  <si>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</si>
  <si>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</si>
  <si>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</si>
  <si>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</si>
  <si>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</si>
  <si>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</si>
  <si>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</si>
  <si>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</si>
  <si>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</si>
  <si>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</si>
  <si>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</si>
  <si>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</si>
  <si>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</si>
  <si>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</si>
  <si>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</si>
  <si>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</si>
  <si>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</si>
  <si>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</si>
  <si>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</si>
  <si>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</si>
  <si>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</si>
  <si>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</si>
  <si>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</si>
  <si>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</si>
  <si>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</si>
  <si>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</si>
  <si>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</si>
  <si>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</si>
  <si>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</si>
  <si>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</si>
  <si>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</si>
  <si>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</si>
  <si>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</si>
  <si>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</si>
  <si>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</si>
  <si>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</si>
  <si>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</si>
  <si>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</si>
  <si>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</si>
  <si>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</si>
  <si>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</si>
  <si>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</si>
  <si>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</si>
  <si>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</si>
  <si>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</si>
  <si>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</si>
  <si>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</si>
  <si>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</si>
  <si>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</si>
  <si>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</si>
  <si>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</si>
  <si>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</si>
  <si>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</si>
  <si>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</si>
  <si>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</si>
  <si>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</si>
  <si>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</si>
  <si>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</si>
  <si>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</si>
  <si>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</si>
  <si>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</si>
  <si>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</si>
  <si>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</si>
  <si>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</si>
  <si>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</si>
  <si>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</si>
  <si>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</si>
  <si>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</si>
  <si>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</si>
  <si>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</si>
  <si>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</si>
  <si>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</si>
  <si>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</si>
  <si>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</si>
  <si>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</si>
  <si>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</si>
  <si>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</si>
  <si>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</si>
  <si>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</si>
  <si>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</si>
  <si>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</si>
  <si>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</si>
  <si>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</si>
  <si>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</si>
  <si>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</si>
  <si>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</si>
  <si>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</si>
  <si>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</si>
  <si>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</si>
  <si>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</si>
  <si>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</si>
  <si>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</si>
  <si>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</si>
  <si>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</si>
  <si>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</si>
  <si>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</si>
  <si>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</si>
  <si>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</si>
  <si>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</si>
  <si>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</si>
  <si>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</si>
  <si>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</si>
  <si>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</si>
  <si>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</si>
  <si>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</si>
  <si>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</si>
  <si>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</si>
  <si>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</si>
  <si>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</si>
  <si>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</si>
  <si>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</si>
  <si>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</si>
  <si>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</si>
  <si>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</si>
  <si>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</si>
  <si>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</si>
  <si>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</si>
  <si>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</si>
  <si>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</si>
  <si>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</si>
  <si>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</si>
  <si>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</si>
  <si>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</si>
  <si>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</si>
  <si>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</si>
  <si>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</si>
  <si>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</si>
  <si>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</si>
  <si>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</si>
  <si>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</si>
  <si>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</si>
  <si>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</si>
  <si>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</si>
  <si>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</si>
  <si>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</si>
  <si>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</si>
  <si>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</si>
  <si>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</si>
  <si>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</si>
  <si>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</si>
  <si>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</si>
  <si>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</si>
  <si>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</si>
  <si>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</si>
  <si>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</si>
  <si>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</si>
  <si>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</si>
  <si>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</si>
  <si>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</si>
  <si>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</si>
  <si>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</si>
  <si>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</si>
  <si>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</si>
  <si>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</si>
  <si>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</si>
  <si>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</si>
  <si>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</si>
  <si>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</si>
  <si>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</si>
  <si>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</si>
  <si>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</si>
  <si>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</si>
  <si>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</si>
  <si>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</si>
  <si>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</si>
  <si>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</si>
  <si>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</si>
  <si>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</si>
  <si>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</si>
  <si>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</si>
  <si>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</si>
  <si>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</si>
  <si>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</si>
  <si>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</si>
  <si>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</si>
  <si>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</si>
  <si>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</si>
  <si>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</si>
  <si>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</si>
  <si>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</si>
  <si>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</si>
  <si>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</si>
  <si>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</si>
  <si>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</si>
  <si>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</si>
  <si>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</si>
  <si>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</si>
  <si>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</si>
  <si>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</si>
  <si>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</si>
  <si>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</si>
  <si>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</si>
  <si>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</si>
  <si>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</si>
  <si>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</si>
  <si>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</si>
  <si>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</si>
  <si>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</si>
  <si>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</si>
  <si>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</si>
  <si>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</si>
  <si>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</si>
  <si>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</si>
  <si>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</si>
  <si>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</si>
  <si>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</si>
  <si>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</si>
  <si>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</si>
  <si>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</si>
  <si>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</si>
  <si>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</si>
  <si>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</si>
  <si>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</si>
  <si>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</si>
  <si>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</si>
  <si>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</si>
  <si>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</si>
  <si>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</si>
  <si>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</si>
  <si>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</si>
  <si>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</si>
  <si>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</si>
  <si>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</si>
  <si>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</si>
  <si>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</si>
  <si>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</si>
  <si>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</si>
  <si>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</si>
  <si>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</si>
  <si>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</si>
  <si>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</si>
  <si>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</si>
  <si>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</si>
  <si>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</si>
  <si>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</si>
  <si>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</si>
  <si>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</si>
  <si>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</si>
  <si>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</si>
  <si>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</si>
  <si>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</si>
  <si>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</si>
  <si>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</si>
  <si>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</si>
  <si>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</si>
  <si>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</si>
  <si>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</si>
  <si>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</si>
  <si>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</si>
  <si>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</si>
  <si>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</si>
  <si>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</si>
  <si>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</si>
  <si>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</si>
  <si>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</si>
  <si>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</si>
  <si>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</si>
  <si>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</si>
  <si>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</si>
  <si>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</si>
  <si>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</si>
  <si>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</si>
  <si>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</si>
  <si>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</si>
  <si>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</si>
  <si>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</si>
  <si>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</si>
  <si>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</si>
  <si>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</si>
  <si>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</si>
  <si>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</si>
  <si>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</si>
  <si>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</si>
  <si>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</si>
  <si>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</si>
  <si>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</si>
  <si>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</si>
  <si>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</si>
  <si>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</si>
  <si>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</si>
  <si>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</si>
  <si>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</si>
  <si>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</si>
  <si>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</si>
  <si>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</si>
  <si>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</si>
  <si>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</si>
  <si>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</si>
  <si>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</si>
  <si>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</si>
  <si>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</si>
  <si>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</si>
  <si>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</si>
  <si>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</si>
  <si>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</si>
  <si>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</si>
  <si>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</si>
  <si>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</si>
  <si>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</si>
  <si>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</si>
  <si>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</si>
  <si>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</si>
  <si>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</si>
  <si>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</si>
  <si>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</si>
  <si>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</si>
  <si>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</si>
  <si>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</si>
  <si>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</si>
  <si>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</si>
  <si>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</si>
  <si>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</si>
  <si>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</si>
  <si>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</si>
  <si>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</si>
  <si>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</si>
  <si>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</si>
  <si>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</si>
  <si>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</si>
  <si>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</si>
  <si>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</si>
  <si>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</si>
  <si>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</si>
  <si>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</si>
  <si>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</si>
  <si>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</si>
  <si>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</si>
  <si>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</si>
  <si>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</si>
  <si>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</si>
  <si>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</si>
  <si>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</si>
  <si>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</si>
  <si>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</si>
  <si>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</si>
  <si>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</si>
  <si>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</si>
  <si>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</si>
  <si>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</si>
  <si>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</si>
  <si>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</si>
  <si>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</si>
  <si>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</si>
  <si>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</si>
  <si>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</si>
  <si>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</si>
  <si>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</si>
  <si>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</si>
  <si>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</si>
  <si>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</si>
  <si>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</si>
  <si>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</si>
  <si>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</si>
  <si>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</si>
  <si>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</si>
  <si>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</si>
  <si>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</si>
  <si>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</si>
  <si>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</si>
  <si>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</si>
  <si>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</si>
  <si>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</si>
  <si>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</si>
  <si>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</si>
  <si>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</si>
  <si>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</si>
  <si>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</si>
  <si>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</si>
  <si>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</si>
  <si>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</si>
  <si>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</si>
  <si>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</si>
  <si>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</si>
  <si>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</si>
  <si>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</si>
  <si>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</si>
  <si>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</si>
  <si>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</si>
  <si>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</si>
  <si>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</si>
  <si>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</si>
  <si>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</si>
  <si>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</si>
  <si>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</si>
  <si>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</si>
  <si>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</si>
  <si>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</si>
  <si>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</si>
  <si>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</si>
  <si>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</si>
  <si>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</si>
  <si>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</si>
  <si>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</si>
  <si>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</si>
  <si>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</si>
  <si>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</si>
  <si>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</si>
  <si>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</si>
  <si>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</si>
  <si>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</si>
  <si>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</si>
  <si>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</si>
  <si>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</si>
  <si>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</si>
  <si>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</si>
  <si>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</si>
  <si>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</si>
  <si>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</si>
  <si>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</si>
  <si>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</si>
  <si>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</si>
  <si>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</si>
  <si>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</si>
  <si>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</si>
  <si>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</si>
  <si>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</si>
  <si>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</si>
  <si>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</si>
  <si>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</si>
  <si>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</si>
  <si>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</si>
  <si>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</si>
  <si>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</si>
  <si>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</si>
  <si>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</si>
  <si>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</si>
  <si>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</si>
  <si>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</si>
  <si>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</si>
  <si>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</si>
  <si>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</si>
  <si>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</si>
  <si>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</si>
  <si>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</si>
  <si>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</si>
  <si>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</si>
  <si>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</si>
  <si>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</si>
  <si>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</si>
  <si>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</si>
  <si>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</si>
  <si>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</si>
  <si>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</si>
  <si>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</si>
  <si>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</si>
  <si>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</si>
  <si>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</si>
  <si>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</si>
  <si>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</si>
  <si>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</si>
  <si>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</si>
  <si>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</si>
  <si>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</si>
  <si>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</si>
  <si>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</si>
  <si>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</si>
  <si>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</si>
  <si>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</si>
  <si>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</si>
  <si>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</si>
  <si>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</si>
  <si>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</si>
  <si>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</si>
  <si>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</si>
  <si>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</si>
  <si>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</si>
  <si>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</si>
  <si>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</si>
  <si>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</si>
  <si>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</si>
  <si>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</si>
  <si>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</si>
  <si>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</si>
  <si>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</si>
  <si>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</si>
  <si>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</si>
  <si>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</si>
  <si>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</si>
  <si>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</si>
  <si>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</si>
  <si>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</si>
  <si>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</si>
  <si>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</si>
  <si>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</si>
  <si>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</si>
  <si>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</si>
  <si>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</si>
  <si>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</si>
  <si>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</si>
  <si>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</si>
  <si>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</si>
  <si>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</si>
  <si>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</si>
  <si>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</si>
  <si>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</si>
  <si>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</si>
  <si>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</si>
  <si>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</si>
  <si>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</si>
  <si>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</si>
  <si>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</si>
  <si>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</si>
  <si>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</si>
  <si>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</si>
  <si>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</si>
  <si>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</si>
  <si>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</si>
  <si>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</si>
  <si>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</si>
  <si>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</si>
  <si>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</si>
  <si>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</si>
  <si>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</si>
  <si>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</si>
  <si>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</si>
  <si>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</si>
  <si>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</si>
  <si>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</si>
  <si>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</si>
  <si>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</si>
  <si>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</si>
  <si>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</si>
  <si>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</si>
  <si>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</si>
  <si>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</si>
  <si>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</si>
  <si>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</si>
  <si>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</si>
  <si>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</si>
  <si>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</si>
  <si>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</si>
  <si>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</si>
  <si>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</si>
  <si>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</si>
  <si>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</si>
  <si>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</si>
  <si>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</si>
  <si>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</si>
  <si>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</si>
  <si>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</si>
  <si>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</si>
  <si>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</si>
  <si>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</si>
  <si>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</si>
  <si>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</si>
  <si>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</si>
  <si>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</si>
  <si>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</si>
  <si>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</si>
  <si>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</si>
  <si>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</si>
  <si>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</si>
  <si>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</si>
  <si>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</si>
  <si>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</si>
  <si>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</si>
  <si>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</si>
  <si>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</si>
  <si>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</si>
  <si>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</si>
  <si>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</si>
  <si>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</si>
  <si>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</si>
  <si>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</si>
  <si>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</si>
  <si>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</si>
  <si>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</si>
  <si>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</si>
  <si>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</si>
  <si>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</si>
  <si>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</si>
  <si>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</si>
  <si>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</si>
  <si>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</si>
  <si>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</si>
  <si>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</si>
  <si>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</si>
  <si>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</si>
  <si>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</si>
  <si>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</si>
  <si>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</si>
  <si>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</si>
  <si>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</si>
  <si>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</si>
  <si>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</si>
  <si>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</si>
  <si>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</si>
  <si>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</si>
  <si>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</si>
  <si>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</si>
  <si>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</si>
  <si>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</si>
  <si>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</si>
  <si>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</si>
  <si>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</si>
  <si>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</si>
  <si>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</si>
  <si>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</si>
  <si>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</si>
  <si>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</si>
  <si>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</si>
  <si>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</si>
  <si>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</si>
  <si>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</si>
  <si>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</si>
  <si>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</si>
  <si>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</si>
  <si>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</si>
  <si>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</si>
  <si>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</si>
  <si>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</si>
  <si>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</si>
  <si>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</si>
  <si>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</si>
  <si>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</si>
  <si>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</si>
  <si>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</si>
  <si>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</si>
  <si>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</si>
  <si>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</si>
  <si>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</si>
  <si>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</si>
  <si>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</si>
  <si>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</si>
  <si>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</si>
  <si>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</si>
  <si>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</si>
  <si>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</si>
  <si>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</si>
  <si>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</si>
  <si>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</si>
  <si>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</si>
  <si>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</si>
  <si>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</si>
  <si>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</si>
  <si>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</si>
  <si>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</si>
  <si>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</si>
  <si>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</si>
  <si>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</si>
  <si>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</si>
  <si>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</si>
  <si>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</si>
  <si>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</si>
  <si>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</si>
  <si>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</si>
  <si>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</si>
  <si>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</si>
  <si>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</si>
  <si>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</si>
  <si>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</si>
  <si>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</si>
  <si>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</si>
  <si>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</si>
  <si>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</si>
  <si>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</si>
  <si>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</si>
  <si>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</si>
  <si>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</si>
  <si>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</si>
  <si>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</si>
  <si>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</si>
  <si>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</si>
  <si>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</si>
  <si>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</si>
  <si>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</si>
  <si>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</si>
  <si>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</si>
  <si>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</si>
  <si>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</si>
  <si>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</si>
  <si>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</si>
  <si>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</si>
  <si>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</si>
  <si>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</si>
  <si>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</si>
  <si>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</si>
  <si>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</si>
  <si>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</si>
  <si>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</si>
  <si>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</si>
  <si>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</si>
  <si>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</si>
  <si>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</si>
  <si>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</si>
  <si>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</si>
  <si>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</si>
  <si>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</si>
  <si>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</si>
  <si>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</si>
  <si>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</si>
  <si>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</si>
  <si>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</si>
  <si>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</si>
  <si>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</si>
  <si>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</si>
  <si>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</si>
  <si>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</si>
  <si>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</si>
  <si>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</si>
  <si>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</si>
  <si>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</si>
  <si>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</si>
  <si>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</si>
  <si>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</si>
  <si>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</si>
  <si>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</si>
  <si>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</si>
  <si>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</si>
  <si>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</si>
  <si>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</si>
  <si>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</si>
  <si>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</si>
  <si>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</si>
  <si>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</si>
  <si>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</si>
  <si>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</si>
  <si>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</si>
  <si>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</si>
  <si>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</si>
  <si>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</si>
  <si>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</si>
  <si>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</si>
  <si>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</si>
  <si>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</si>
  <si>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</si>
  <si>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</si>
  <si>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</si>
  <si>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</si>
  <si>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</si>
  <si>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</si>
  <si>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</si>
  <si>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</si>
  <si>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</si>
  <si>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</si>
  <si>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</si>
  <si>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</si>
  <si>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</si>
  <si>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</si>
  <si>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</si>
  <si>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</si>
  <si>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</si>
  <si>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</si>
  <si>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</si>
  <si>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</si>
  <si>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</si>
  <si>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</si>
  <si>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</si>
  <si>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</si>
  <si>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</si>
  <si>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</si>
  <si>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</si>
  <si>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</si>
  <si>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</si>
  <si>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</si>
  <si>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</si>
  <si>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</si>
  <si>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</si>
  <si>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</si>
  <si>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</si>
  <si>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</si>
  <si>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</si>
  <si>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</si>
  <si>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</si>
  <si>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</si>
  <si>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</si>
  <si>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</si>
  <si>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</si>
  <si>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</si>
  <si>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</si>
  <si>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</si>
  <si>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</si>
  <si>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</si>
  <si>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</si>
  <si>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</si>
  <si>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</si>
  <si>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</si>
  <si>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</si>
  <si>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</si>
  <si>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</si>
  <si>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</si>
  <si>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</si>
  <si>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</si>
  <si>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</si>
  <si>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</si>
  <si>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</si>
  <si>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</si>
  <si>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</si>
  <si>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</si>
  <si>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</si>
  <si>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</si>
  <si>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</si>
  <si>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</si>
  <si>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</si>
  <si>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</si>
  <si>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</si>
  <si>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</si>
  <si>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</si>
  <si>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</si>
  <si>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</si>
  <si>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</si>
  <si>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</si>
  <si>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</si>
  <si>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</si>
  <si>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</si>
  <si>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</si>
  <si>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</si>
  <si>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</si>
  <si>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</si>
  <si>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</si>
  <si>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</si>
  <si>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</si>
  <si>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</si>
  <si>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</si>
  <si>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</si>
  <si>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</si>
  <si>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</si>
  <si>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</si>
  <si>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</si>
  <si>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</si>
  <si>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</si>
  <si>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</si>
  <si>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</si>
  <si>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</si>
  <si>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</si>
  <si>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</si>
  <si>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</si>
  <si>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</si>
  <si>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</si>
  <si>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</si>
  <si>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</si>
  <si>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</si>
  <si>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</si>
  <si>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</si>
  <si>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</si>
  <si>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</si>
  <si>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</si>
  <si>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</si>
  <si>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</si>
  <si>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</si>
  <si>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</si>
  <si>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</si>
  <si>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</si>
  <si>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</si>
  <si>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</si>
  <si>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</si>
  <si>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</si>
  <si>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</si>
  <si>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</si>
  <si>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</si>
  <si>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</si>
  <si>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</si>
  <si>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</si>
  <si>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</si>
  <si>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</si>
  <si>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</si>
  <si>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</si>
  <si>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</si>
  <si>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</si>
  <si>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</si>
  <si>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</si>
  <si>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</si>
  <si>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</si>
  <si>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</si>
  <si>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</si>
  <si>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</si>
  <si>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</si>
  <si>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</si>
  <si>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</si>
  <si>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</si>
  <si>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</si>
  <si>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</si>
  <si>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</si>
  <si>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</si>
  <si>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</si>
  <si>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</si>
  <si>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</si>
  <si>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</si>
  <si>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</si>
  <si>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</si>
  <si>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</si>
  <si>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</si>
  <si>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</si>
  <si>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</si>
  <si>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</si>
  <si>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</si>
  <si>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</si>
  <si>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</si>
  <si>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</si>
  <si>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</si>
  <si>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</si>
  <si>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</si>
  <si>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</si>
  <si>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</si>
  <si>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</si>
  <si>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</si>
  <si>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</si>
  <si>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</si>
  <si>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</si>
  <si>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</si>
  <si>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</si>
  <si>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</si>
  <si>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</si>
  <si>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</si>
  <si>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</si>
  <si>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</si>
  <si>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</si>
  <si>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</si>
  <si>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</si>
  <si>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</si>
  <si>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</si>
  <si>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</si>
  <si>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</si>
  <si>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</si>
  <si>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</si>
  <si>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</si>
  <si>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</si>
  <si>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</si>
  <si>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</si>
  <si>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</si>
  <si>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</si>
  <si>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</si>
  <si>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</si>
  <si>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</si>
  <si>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</si>
  <si>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</si>
  <si>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</si>
  <si>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</si>
  <si>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</si>
  <si>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</si>
  <si>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</si>
  <si>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</si>
  <si>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</si>
  <si>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</si>
  <si>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</si>
  <si>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</si>
  <si>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</si>
  <si>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</si>
  <si>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</si>
  <si>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</si>
  <si>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</si>
  <si>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</si>
  <si>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</si>
  <si>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</si>
  <si>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</si>
  <si>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</si>
  <si>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</si>
  <si>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</si>
  <si>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</si>
  <si>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</si>
  <si>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</si>
  <si>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</si>
  <si>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</si>
  <si>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</si>
  <si>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</si>
  <si>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</si>
  <si>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</si>
  <si>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</si>
  <si>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</si>
  <si>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</si>
  <si>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</si>
  <si>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</si>
  <si>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</si>
  <si>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</si>
  <si>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</si>
  <si>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</si>
  <si>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</si>
  <si>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</si>
  <si>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</si>
  <si>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</si>
  <si>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</si>
  <si>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</si>
  <si>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</si>
  <si>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</si>
  <si>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</si>
  <si>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</si>
  <si>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</si>
  <si>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</si>
  <si>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</si>
  <si>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</si>
  <si>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</si>
  <si>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</si>
  <si>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</si>
  <si>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</si>
  <si>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</si>
  <si>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</si>
  <si>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</si>
  <si>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</si>
  <si>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</si>
  <si>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</si>
  <si>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</si>
  <si>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</si>
  <si>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</si>
  <si>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</si>
  <si>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</si>
  <si>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</si>
  <si>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</si>
  <si>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</si>
  <si>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</si>
  <si>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</si>
  <si>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</si>
  <si>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</si>
  <si>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</si>
  <si>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</si>
  <si>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</si>
  <si>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</si>
  <si>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</si>
  <si>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</si>
  <si>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</si>
  <si>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</si>
  <si>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</si>
  <si>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</si>
  <si>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</si>
  <si>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</si>
  <si>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</si>
  <si>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</si>
  <si>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</si>
  <si>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</si>
  <si>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</si>
  <si>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</si>
  <si>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</si>
  <si>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</si>
  <si>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</si>
  <si>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</si>
  <si>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</si>
  <si>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</si>
  <si>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</si>
  <si>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</si>
  <si>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</si>
  <si>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</si>
  <si>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</si>
  <si>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</si>
  <si>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</si>
  <si>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</si>
  <si>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</si>
  <si>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</si>
  <si>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</si>
  <si>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</si>
  <si>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</si>
  <si>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</si>
  <si>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</si>
  <si>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</si>
  <si>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</si>
  <si>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</si>
  <si>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</si>
  <si>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</si>
  <si>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</si>
  <si>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</si>
  <si>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</si>
  <si>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</si>
  <si>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</si>
  <si>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</si>
  <si>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</si>
  <si>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</si>
  <si>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</si>
  <si>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</si>
  <si>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</si>
  <si>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</si>
  <si>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</si>
  <si>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</si>
  <si>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</si>
  <si>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</si>
  <si>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</si>
  <si>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</si>
  <si>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</si>
  <si>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</si>
  <si>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</si>
  <si>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</si>
  <si>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</si>
  <si>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</si>
  <si>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</si>
  <si>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</si>
  <si>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</si>
  <si>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</si>
  <si>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</si>
  <si>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</si>
  <si>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</si>
  <si>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</si>
  <si>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</si>
  <si>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</si>
  <si>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</si>
  <si>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</si>
  <si>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</si>
  <si>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</si>
  <si>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</si>
  <si>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</si>
  <si>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</si>
  <si>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</si>
  <si>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</si>
  <si>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</si>
  <si>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</si>
  <si>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</si>
  <si>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</si>
  <si>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</si>
  <si>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</si>
  <si>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</si>
  <si>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</si>
  <si>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</si>
  <si>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</si>
  <si>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</si>
  <si>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</si>
  <si>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</si>
  <si>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</si>
  <si>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</si>
  <si>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</si>
  <si>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</si>
  <si>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</si>
  <si>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</si>
  <si>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</si>
  <si>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</si>
  <si>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</si>
  <si>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</si>
  <si>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</si>
  <si>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</si>
  <si>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</si>
  <si>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</si>
  <si>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</si>
  <si>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</si>
  <si>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</si>
  <si>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</si>
  <si>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</si>
  <si>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</si>
  <si>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</si>
  <si>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</si>
  <si>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</si>
  <si>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</si>
  <si>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</si>
  <si>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</si>
  <si>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</si>
  <si>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</si>
  <si>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</si>
  <si>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</si>
  <si>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</si>
  <si>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</si>
  <si>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</si>
  <si>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</si>
  <si>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</si>
  <si>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</si>
  <si>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</si>
  <si>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</si>
  <si>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</si>
  <si>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</si>
  <si>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</si>
  <si>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</si>
  <si>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</si>
  <si>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</si>
  <si>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</si>
  <si>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</si>
  <si>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</si>
  <si>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</si>
  <si>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</si>
  <si>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</si>
  <si>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</si>
  <si>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</si>
  <si>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</si>
  <si>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</si>
  <si>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</si>
  <si>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</si>
  <si>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</si>
  <si>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</si>
  <si>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</si>
  <si>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</si>
  <si>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</si>
  <si>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</si>
  <si>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</si>
  <si>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</si>
  <si>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</si>
  <si>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</si>
  <si>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</si>
  <si>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</si>
  <si>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</si>
  <si>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</si>
  <si>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</si>
  <si>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</si>
  <si>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</si>
  <si>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</si>
  <si>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</si>
  <si>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</si>
  <si>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</si>
  <si>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</si>
  <si>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</si>
  <si>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</si>
  <si>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</si>
  <si>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</si>
  <si>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</si>
  <si>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</si>
  <si>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</si>
  <si>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</si>
  <si>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</si>
  <si>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</si>
  <si>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</si>
  <si>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</si>
  <si>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</si>
  <si>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</si>
  <si>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</si>
  <si>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</si>
  <si>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</si>
  <si>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</si>
  <si>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</si>
  <si>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</si>
  <si>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</si>
  <si>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</si>
  <si>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</si>
  <si>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</si>
  <si>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</si>
  <si>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</si>
  <si>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</si>
  <si>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</si>
  <si>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</si>
  <si>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</si>
  <si>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</si>
  <si>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</si>
  <si>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</si>
  <si>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</si>
  <si>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</si>
  <si>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</si>
  <si>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</si>
  <si>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</si>
  <si>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</si>
  <si>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</si>
  <si>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</si>
  <si>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</si>
  <si>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</si>
  <si>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</si>
  <si>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</si>
  <si>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</si>
  <si>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</si>
  <si>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</si>
  <si>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</si>
  <si>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</si>
  <si>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</si>
  <si>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</si>
  <si>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</si>
  <si>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</si>
  <si>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</si>
  <si>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</si>
  <si>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</si>
  <si>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</si>
  <si>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</si>
  <si>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</si>
  <si>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</si>
  <si>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</si>
  <si>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</si>
  <si>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</si>
  <si>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</si>
  <si>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</si>
  <si>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</si>
  <si>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</si>
  <si>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</si>
  <si>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</si>
  <si>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</si>
  <si>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</si>
  <si>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</si>
  <si>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</si>
  <si>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</si>
  <si>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</si>
  <si>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</si>
  <si>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</si>
  <si>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</si>
  <si>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</si>
  <si>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</si>
  <si>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</si>
  <si>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</si>
  <si>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</si>
  <si>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</si>
  <si>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</si>
  <si>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</si>
  <si>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</si>
  <si>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</si>
  <si>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</si>
  <si>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</si>
  <si>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</si>
  <si>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</si>
  <si>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</si>
  <si>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</si>
  <si>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</si>
  <si>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</si>
  <si>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</si>
  <si>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</si>
  <si>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</si>
  <si>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</si>
  <si>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</si>
  <si>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</si>
  <si>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</si>
  <si>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</si>
  <si>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</si>
  <si>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</si>
  <si>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</si>
  <si>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</si>
  <si>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</si>
  <si>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</si>
  <si>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</si>
  <si>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</si>
  <si>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</si>
  <si>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</si>
  <si>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</si>
  <si>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</si>
  <si>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</si>
  <si>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</si>
  <si>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</si>
  <si>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</si>
  <si>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</si>
  <si>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</si>
  <si>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</si>
  <si>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</si>
  <si>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</si>
  <si>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</si>
  <si>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</si>
  <si>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</si>
  <si>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</si>
  <si>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</si>
  <si>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</si>
  <si>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</si>
  <si>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</si>
  <si>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</si>
  <si>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</si>
  <si>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</si>
  <si>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</si>
  <si>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</si>
  <si>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</si>
  <si>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</si>
  <si>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</si>
  <si>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</si>
  <si>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</si>
  <si>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</si>
  <si>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</si>
  <si>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</si>
  <si>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</si>
  <si>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</si>
  <si>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</si>
  <si>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</si>
  <si>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</si>
  <si>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</si>
  <si>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</si>
  <si>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</si>
  <si>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</si>
  <si>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</si>
  <si>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</si>
  <si>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</si>
  <si>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</si>
  <si>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</si>
  <si>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</si>
  <si>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</si>
  <si>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</si>
  <si>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</si>
  <si>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</si>
  <si>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</si>
  <si>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</si>
  <si>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</si>
  <si>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</si>
  <si>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</si>
  <si>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</si>
  <si>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</si>
  <si>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</si>
  <si>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</si>
  <si>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</si>
  <si>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</si>
  <si>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</si>
  <si>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</si>
  <si>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</si>
  <si>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</si>
  <si>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</si>
  <si>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</si>
  <si>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</si>
  <si>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</si>
  <si>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</si>
  <si>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</si>
  <si>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</si>
  <si>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</si>
  <si>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</si>
  <si>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</si>
  <si>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</si>
  <si>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</si>
  <si>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</si>
  <si>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</si>
  <si>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</si>
  <si>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</si>
  <si>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</si>
  <si>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</si>
  <si>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</si>
  <si>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</si>
  <si>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</si>
  <si>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</si>
  <si>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</si>
  <si>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</si>
  <si>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</si>
  <si>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</si>
  <si>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</si>
  <si>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</si>
  <si>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</si>
  <si>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</si>
  <si>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</si>
  <si>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</si>
  <si>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</si>
  <si>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</si>
  <si>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</si>
  <si>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</si>
  <si>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</si>
  <si>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</si>
  <si>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</si>
  <si>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</si>
  <si>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</si>
  <si>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</si>
  <si>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</si>
  <si>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</si>
  <si>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</si>
  <si>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</si>
  <si>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</si>
  <si>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</si>
  <si>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</si>
  <si>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</si>
  <si>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</si>
  <si>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</si>
  <si>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</si>
  <si>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</si>
  <si>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</si>
  <si>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</si>
  <si>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</si>
  <si>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</si>
  <si>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</si>
  <si>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</si>
  <si>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</si>
  <si>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</si>
  <si>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</si>
  <si>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</si>
  <si>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</si>
  <si>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</si>
  <si>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</si>
  <si>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</si>
  <si>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</si>
  <si>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</si>
  <si>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</si>
  <si>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</si>
  <si>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</si>
  <si>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</si>
  <si>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</si>
  <si>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</si>
  <si>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</si>
  <si>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</si>
  <si>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</si>
  <si>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</si>
  <si>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</si>
  <si>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</si>
  <si>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</si>
  <si>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</si>
  <si>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</si>
  <si>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</si>
  <si>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</si>
  <si>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</si>
  <si>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</si>
  <si>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</si>
  <si>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</si>
  <si>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</si>
  <si>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</si>
  <si>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</si>
  <si>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</si>
  <si>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</si>
  <si>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</si>
  <si>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</si>
  <si>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</si>
  <si>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</si>
  <si>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</si>
  <si>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</si>
  <si>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</si>
  <si>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</si>
  <si>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</si>
  <si>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</si>
  <si>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</si>
  <si>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</si>
  <si>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</si>
  <si>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</si>
  <si>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</si>
  <si>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</si>
  <si>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</si>
  <si>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</si>
  <si>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</si>
  <si>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</si>
  <si>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</si>
  <si>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</si>
  <si>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</si>
  <si>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</si>
  <si>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</si>
  <si>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</si>
  <si>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</si>
  <si>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</si>
  <si>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</si>
  <si>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</si>
  <si>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</si>
  <si>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</si>
  <si>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</si>
  <si>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</si>
  <si>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</si>
  <si>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</si>
  <si>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</si>
  <si>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</si>
  <si>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</si>
  <si>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</si>
  <si>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</si>
  <si>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</si>
  <si>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</si>
  <si>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</si>
  <si>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</si>
  <si>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</si>
  <si>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</si>
  <si>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</si>
  <si>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</si>
  <si>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</si>
  <si>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</si>
  <si>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</si>
  <si>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</si>
  <si>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</si>
  <si>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</si>
  <si>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</si>
  <si>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</si>
  <si>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</si>
  <si>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</si>
  <si>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</si>
  <si>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</si>
  <si>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</si>
  <si>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</si>
  <si>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</si>
  <si>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</si>
  <si>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</si>
  <si>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</si>
  <si>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</si>
  <si>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</si>
  <si>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</si>
  <si>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</si>
  <si>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</si>
  <si>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</si>
  <si>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</si>
  <si>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</si>
  <si>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</si>
  <si>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</si>
  <si>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</si>
  <si>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</si>
  <si>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</si>
  <si>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</si>
  <si>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</si>
  <si>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</si>
  <si>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</si>
  <si>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</si>
  <si>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</si>
  <si>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</si>
  <si>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</si>
  <si>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</si>
  <si>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</si>
  <si>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</si>
  <si>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</si>
  <si>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</si>
  <si>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</si>
  <si>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</si>
  <si>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</si>
  <si>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</si>
  <si>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</si>
  <si>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</si>
  <si>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</si>
  <si>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</si>
  <si>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</si>
  <si>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</si>
  <si>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</si>
  <si>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</si>
  <si>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</si>
  <si>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</si>
  <si>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</si>
  <si>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</si>
  <si>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</si>
  <si>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</si>
  <si>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</si>
  <si>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</si>
  <si>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</si>
  <si>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</si>
  <si>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</si>
  <si>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</si>
  <si>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</si>
  <si>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</si>
  <si>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</si>
  <si>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</si>
  <si>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</si>
  <si>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</si>
  <si>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</si>
  <si>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</si>
  <si>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</si>
  <si>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</si>
  <si>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</si>
  <si>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</si>
  <si>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</si>
  <si>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</si>
  <si>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</si>
  <si>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</si>
  <si>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</si>
  <si>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</si>
  <si>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</si>
  <si>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</si>
  <si>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</si>
  <si>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</si>
  <si>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</si>
  <si>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</si>
  <si>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</si>
  <si>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</si>
  <si>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</si>
  <si>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</si>
  <si>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</si>
  <si>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</si>
  <si>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</si>
  <si>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</si>
  <si>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</si>
  <si>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</si>
  <si>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</si>
  <si>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</si>
  <si>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</si>
  <si>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</si>
  <si>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</si>
  <si>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</si>
  <si>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</si>
  <si>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</si>
  <si>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</si>
  <si>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</si>
  <si>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</si>
  <si>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</si>
  <si>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</si>
  <si>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</si>
  <si>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</si>
  <si>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</si>
  <si>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</si>
  <si>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</si>
  <si>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</si>
  <si>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</si>
  <si>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</si>
  <si>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</si>
  <si>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</si>
  <si>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</si>
  <si>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</si>
  <si>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</si>
  <si>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</si>
  <si>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</si>
  <si>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</si>
  <si>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</si>
  <si>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</si>
  <si>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</si>
  <si>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</si>
  <si>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</si>
  <si>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</si>
  <si>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</si>
  <si>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</si>
  <si>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</si>
  <si>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</si>
  <si>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</si>
  <si>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</si>
  <si>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</si>
  <si>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</si>
  <si>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</si>
  <si>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</si>
  <si>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</si>
  <si>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</si>
  <si>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</si>
  <si>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</si>
  <si>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</si>
  <si>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</si>
  <si>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</si>
  <si>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</si>
  <si>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</si>
  <si>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</si>
  <si>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</si>
  <si>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</si>
  <si>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</si>
  <si>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</si>
  <si>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</si>
  <si>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</si>
  <si>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</si>
  <si>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</si>
  <si>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</si>
  <si>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</si>
  <si>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</si>
  <si>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</si>
  <si>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</si>
  <si>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</si>
  <si>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</si>
  <si>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</si>
  <si>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</si>
  <si>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</si>
  <si>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</si>
  <si>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</si>
  <si>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</si>
  <si>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</si>
  <si>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</si>
  <si>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</si>
  <si>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</si>
  <si>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</si>
  <si>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</si>
  <si>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</si>
  <si>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</si>
  <si>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</si>
  <si>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</si>
  <si>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</si>
  <si>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</si>
  <si>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</si>
  <si>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</si>
  <si>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</si>
  <si>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</si>
  <si>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</si>
  <si>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</si>
  <si>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</si>
  <si>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</si>
  <si>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</si>
  <si>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</si>
  <si>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</si>
  <si>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</si>
  <si>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</si>
  <si>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</si>
  <si>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</si>
  <si>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</si>
  <si>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</si>
  <si>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</si>
  <si>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</si>
  <si>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</si>
  <si>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</si>
  <si>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</si>
  <si>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</si>
  <si>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</si>
  <si>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</si>
  <si>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</si>
  <si>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</si>
  <si>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</si>
  <si>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</si>
  <si>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</si>
  <si>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</si>
  <si>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</si>
  <si>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</si>
  <si>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</si>
  <si>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</si>
  <si>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</si>
  <si>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</si>
  <si>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</si>
  <si>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</si>
  <si>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</si>
  <si>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</si>
  <si>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</si>
  <si>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</si>
  <si>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</si>
  <si>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</si>
  <si>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</si>
  <si>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</si>
  <si>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</si>
  <si>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</si>
  <si>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</si>
  <si>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</si>
  <si>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</si>
  <si>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</si>
  <si>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</si>
  <si>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</si>
  <si>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</si>
  <si>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</si>
  <si>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</si>
  <si>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</si>
  <si>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</si>
  <si>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</si>
  <si>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</si>
  <si>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</si>
  <si>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</si>
  <si>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</si>
  <si>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</si>
  <si>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</si>
  <si>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</si>
  <si>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</si>
  <si>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</si>
  <si>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</si>
  <si>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</si>
  <si>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</si>
  <si>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</si>
  <si>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</si>
  <si>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</si>
  <si>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</si>
  <si>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</si>
  <si>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</si>
  <si>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</si>
  <si>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</si>
  <si>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</si>
  <si>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</si>
  <si>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</si>
  <si>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</si>
  <si>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</si>
  <si>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</si>
  <si>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</si>
  <si>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</si>
  <si>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</si>
  <si>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</si>
  <si>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</si>
  <si>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</si>
  <si>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</si>
  <si>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</si>
  <si>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</si>
  <si>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</si>
  <si>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</si>
  <si>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</si>
  <si>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</si>
  <si>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</si>
  <si>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</si>
  <si>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</si>
  <si>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</si>
  <si>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</si>
  <si>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</si>
  <si>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</si>
  <si>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</si>
  <si>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</si>
  <si>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</si>
  <si>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</si>
  <si>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</si>
  <si>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</si>
  <si>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</si>
  <si>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</si>
  <si>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</si>
  <si>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</si>
  <si>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</si>
  <si>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</si>
  <si>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</si>
  <si>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</si>
  <si>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</si>
  <si>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</si>
  <si>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</si>
  <si>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</si>
  <si>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</si>
  <si>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</si>
  <si>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</si>
  <si>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</si>
  <si>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</si>
  <si>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</si>
  <si>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</si>
  <si>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</si>
  <si>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</si>
  <si>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</si>
  <si>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</si>
  <si>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</si>
  <si>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</si>
  <si>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</si>
  <si>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</si>
  <si>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</si>
  <si>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</si>
  <si>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</si>
  <si>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</si>
  <si>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</si>
  <si>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</si>
  <si>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</si>
  <si>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</si>
  <si>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</si>
  <si>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</si>
  <si>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</si>
  <si>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</si>
  <si>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</si>
  <si>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</si>
  <si>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</si>
  <si>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</si>
  <si>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</si>
  <si>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</si>
  <si>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</si>
  <si>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</si>
  <si>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</si>
  <si>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</si>
  <si>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</si>
  <si>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</si>
  <si>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</si>
  <si>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</si>
  <si>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</si>
  <si>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</si>
  <si>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</si>
  <si>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</si>
  <si>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</si>
  <si>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</si>
  <si>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</si>
  <si>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</si>
  <si>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</si>
  <si>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</si>
  <si>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</si>
  <si>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</si>
  <si>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</si>
  <si>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</si>
  <si>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</si>
  <si>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</si>
  <si>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</si>
  <si>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</si>
  <si>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</si>
  <si>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</si>
  <si>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</si>
  <si>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</si>
  <si>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</si>
  <si>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</si>
  <si>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</si>
  <si>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</si>
  <si>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</si>
  <si>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</si>
  <si>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</si>
  <si>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</si>
  <si>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</si>
  <si>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</si>
  <si>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</si>
  <si>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</si>
  <si>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</si>
  <si>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</si>
  <si>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</si>
  <si>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</si>
  <si>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</si>
  <si>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</si>
  <si>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</si>
  <si>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</si>
  <si>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</si>
  <si>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</si>
  <si>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</si>
  <si>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</si>
  <si>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</si>
  <si>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</si>
  <si>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</si>
  <si>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</si>
  <si>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</si>
  <si>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</si>
  <si>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</si>
  <si>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</si>
  <si>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</si>
  <si>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</si>
  <si>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</si>
  <si>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</si>
  <si>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</si>
  <si>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</si>
  <si>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</si>
  <si>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</si>
  <si>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</si>
  <si>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</si>
  <si>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</si>
  <si>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</si>
  <si>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</si>
  <si>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</si>
  <si>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</si>
  <si>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</si>
  <si>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</si>
  <si>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</si>
  <si>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</si>
  <si>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</si>
  <si>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</si>
  <si>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</si>
  <si>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</si>
  <si>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</si>
  <si>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</si>
  <si>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</si>
  <si>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</si>
  <si>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</si>
  <si>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</si>
  <si>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</si>
  <si>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</si>
  <si>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</si>
  <si>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</si>
  <si>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</si>
  <si>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</si>
  <si>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</si>
  <si>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</si>
  <si>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</si>
  <si>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</si>
  <si>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</si>
  <si>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</si>
  <si>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</si>
  <si>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</si>
  <si>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</si>
  <si>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</si>
  <si>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</si>
  <si>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</si>
  <si>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</si>
  <si>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</si>
  <si>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</si>
  <si>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</si>
  <si>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</si>
  <si>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</si>
  <si>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</si>
  <si>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</si>
  <si>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</si>
  <si>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</si>
  <si>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</si>
  <si>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</si>
  <si>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</si>
  <si>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</si>
  <si>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</si>
  <si>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</si>
  <si>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</si>
  <si>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</si>
  <si>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</si>
  <si>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</si>
  <si>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</si>
  <si>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</si>
  <si>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</si>
  <si>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</si>
  <si>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</si>
  <si>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</si>
  <si>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</si>
  <si>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</si>
  <si>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</si>
  <si>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</si>
  <si>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</si>
  <si>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</si>
  <si>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</si>
  <si>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</si>
  <si>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</si>
  <si>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</si>
  <si>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</si>
  <si>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</si>
  <si>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</si>
  <si>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</si>
  <si>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</si>
  <si>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</si>
  <si>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</si>
  <si>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</si>
  <si>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</si>
  <si>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</si>
  <si>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</si>
  <si>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</si>
  <si>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</si>
  <si>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</si>
  <si>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</si>
  <si>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</si>
  <si>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</si>
  <si>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</si>
  <si>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</si>
  <si>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</si>
  <si>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</si>
  <si>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</si>
  <si>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</si>
  <si>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</si>
  <si>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</si>
  <si>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</si>
  <si>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</si>
  <si>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</si>
  <si>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</si>
  <si>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</si>
  <si>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</si>
  <si>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</si>
  <si>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</si>
  <si>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</si>
  <si>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</si>
  <si>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</si>
  <si>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</si>
  <si>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</si>
  <si>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</si>
  <si>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</si>
  <si>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</si>
  <si>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</si>
  <si>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</si>
  <si>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</si>
  <si>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</si>
  <si>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</si>
  <si>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</si>
  <si>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</si>
  <si>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</si>
  <si>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</si>
  <si>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</si>
  <si>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</si>
  <si>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</si>
  <si>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</si>
  <si>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</si>
  <si>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</si>
  <si>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</si>
  <si>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</si>
  <si>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</si>
  <si>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</si>
  <si>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</si>
  <si>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</si>
  <si>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</si>
  <si>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</si>
  <si>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</si>
  <si>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</si>
  <si>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</si>
  <si>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</si>
  <si>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</si>
  <si>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</si>
  <si>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</si>
  <si>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</si>
  <si>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</si>
  <si>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</si>
  <si>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</si>
  <si>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</si>
  <si>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</si>
  <si>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</si>
  <si>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</si>
  <si>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</si>
  <si>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</si>
  <si>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</si>
  <si>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</si>
  <si>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</si>
  <si>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</si>
  <si>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</si>
  <si>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</si>
  <si>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</si>
  <si>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</si>
  <si>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</si>
  <si>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</si>
  <si>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</si>
  <si>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</si>
  <si>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</si>
  <si>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</si>
  <si>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</si>
  <si>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</si>
  <si>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</si>
  <si>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</si>
  <si>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</si>
  <si>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</si>
  <si>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</si>
  <si>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</si>
  <si>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</si>
  <si>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</si>
  <si>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</si>
  <si>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</si>
  <si>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</si>
  <si>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</si>
  <si>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</si>
  <si>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</si>
  <si>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</si>
  <si>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</si>
  <si>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</si>
  <si>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</si>
  <si>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</si>
  <si>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</si>
  <si>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</si>
  <si>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</si>
  <si>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</si>
  <si>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</si>
  <si>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</si>
  <si>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</si>
  <si>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</si>
  <si>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</si>
  <si>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</si>
  <si>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</si>
  <si>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</si>
  <si>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</si>
  <si>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</si>
  <si>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</si>
  <si>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</si>
  <si>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</si>
  <si>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</si>
  <si>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</si>
  <si>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</si>
  <si>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</si>
  <si>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</si>
  <si>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</si>
  <si>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</si>
  <si>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</si>
  <si>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</si>
  <si>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</si>
  <si>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</si>
  <si>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</si>
  <si>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</si>
  <si>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</si>
  <si>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</si>
  <si>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</si>
  <si>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</si>
  <si>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</si>
  <si>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</si>
  <si>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</si>
  <si>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</si>
  <si>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</si>
  <si>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</si>
  <si>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</si>
  <si>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</si>
  <si>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</si>
  <si>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</si>
  <si>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</si>
  <si>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</si>
  <si>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</si>
  <si>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</si>
  <si>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</si>
  <si>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</si>
  <si>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</si>
  <si>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</si>
  <si>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</si>
  <si>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</si>
  <si>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</si>
  <si>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</si>
  <si>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</si>
  <si>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</si>
  <si>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</si>
  <si>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</si>
  <si>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</si>
  <si>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</si>
  <si>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</si>
  <si>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</si>
  <si>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</si>
  <si>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</si>
  <si>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</si>
  <si>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</si>
  <si>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</si>
  <si>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</si>
  <si>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</si>
  <si>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</si>
  <si>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</si>
  <si>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</si>
  <si>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</si>
  <si>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</si>
  <si>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</si>
  <si>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</si>
  <si>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</si>
  <si>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</si>
  <si>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</si>
  <si>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</si>
  <si>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</si>
  <si>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</si>
  <si>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</si>
  <si>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</si>
  <si>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</si>
  <si>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</si>
  <si>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</si>
  <si>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</si>
  <si>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</si>
  <si>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</si>
  <si>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</si>
  <si>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</si>
  <si>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</si>
  <si>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</si>
  <si>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</si>
  <si>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</si>
  <si>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</si>
  <si>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</si>
  <si>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</si>
  <si>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</si>
  <si>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</si>
  <si>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</si>
  <si>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</si>
  <si>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</si>
  <si>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</si>
  <si>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</si>
  <si>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</si>
  <si>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</si>
  <si>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</si>
  <si>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</si>
  <si>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</si>
  <si>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</si>
  <si>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</si>
  <si>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</si>
  <si>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</si>
  <si>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</si>
  <si>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</si>
  <si>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</si>
  <si>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</si>
  <si>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</si>
  <si>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</si>
  <si>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</si>
  <si>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</si>
  <si>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</si>
  <si>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</si>
  <si>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</si>
  <si>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</si>
  <si>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</si>
  <si>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</si>
  <si>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</si>
  <si>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</si>
  <si>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</si>
  <si>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</si>
  <si>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</si>
  <si>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</si>
  <si>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</si>
  <si>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</si>
  <si>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</si>
  <si>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</si>
  <si>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</si>
  <si>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</si>
  <si>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</si>
  <si>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</si>
  <si>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</si>
  <si>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</si>
  <si>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</si>
  <si>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</si>
  <si>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</si>
  <si>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</si>
  <si>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</si>
  <si>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</si>
  <si>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</si>
  <si>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</si>
  <si>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</si>
  <si>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</si>
  <si>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</si>
  <si>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</si>
  <si>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</si>
  <si>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</si>
  <si>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</si>
  <si>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</si>
  <si>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</si>
  <si>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</si>
  <si>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</si>
  <si>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</si>
  <si>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</si>
  <si>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</si>
  <si>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</si>
  <si>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</si>
  <si>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</si>
  <si>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</si>
  <si>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</si>
  <si>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</si>
  <si>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</si>
  <si>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</si>
  <si>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</si>
  <si>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</si>
  <si>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</si>
  <si>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</si>
  <si>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</si>
  <si>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</si>
  <si>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</si>
  <si>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</si>
  <si>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</si>
  <si>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</si>
  <si>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</si>
  <si>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</si>
  <si>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</si>
  <si>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</si>
  <si>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</si>
  <si>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</si>
  <si>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</si>
  <si>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</si>
  <si>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</si>
  <si>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</si>
  <si>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</si>
  <si>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</si>
  <si>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</si>
  <si>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</si>
  <si>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</si>
  <si>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</si>
  <si>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</si>
  <si>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</si>
  <si>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</si>
  <si>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</si>
  <si>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</si>
  <si>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</si>
  <si>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</si>
  <si>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</si>
  <si>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</si>
  <si>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</si>
  <si>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</si>
  <si>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</si>
  <si>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</si>
  <si>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</si>
  <si>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</si>
  <si>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</si>
  <si>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</si>
  <si>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</si>
  <si>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</si>
  <si>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</si>
  <si>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</si>
  <si>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</si>
  <si>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</si>
  <si>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</si>
  <si>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</si>
  <si>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</si>
  <si>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</si>
  <si>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</si>
  <si>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</si>
  <si>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</si>
  <si>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</si>
  <si>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</si>
  <si>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</si>
  <si>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</si>
  <si>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</si>
  <si>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</si>
  <si>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</si>
  <si>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</si>
  <si>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</si>
  <si>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</si>
  <si>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</si>
  <si>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</si>
  <si>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</si>
  <si>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</si>
  <si>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</si>
  <si>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</si>
  <si>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</si>
  <si>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</si>
  <si>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</si>
  <si>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</si>
  <si>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</si>
  <si>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</si>
  <si>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</si>
  <si>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</si>
  <si>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</si>
  <si>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</si>
  <si>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</si>
  <si>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</si>
  <si>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</si>
  <si>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</si>
  <si>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</si>
  <si>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</si>
  <si>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</si>
  <si>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</si>
  <si>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</si>
  <si>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</si>
  <si>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</si>
  <si>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</si>
  <si>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</si>
  <si>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</si>
  <si>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</si>
  <si>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</si>
  <si>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</si>
  <si>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</si>
  <si>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</si>
  <si>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</si>
  <si>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</si>
  <si>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</si>
  <si>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</si>
  <si>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</si>
  <si>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</si>
  <si>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</si>
  <si>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</si>
  <si>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</si>
  <si>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</si>
  <si>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</si>
  <si>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</si>
  <si>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</si>
  <si>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</si>
  <si>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</si>
  <si>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</si>
  <si>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</si>
  <si>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</si>
  <si>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</si>
  <si>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</si>
  <si>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</si>
  <si>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</si>
  <si>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</si>
  <si>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</si>
  <si>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</si>
  <si>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</si>
  <si>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</si>
  <si>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</si>
  <si>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</si>
  <si>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</si>
  <si>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</si>
  <si>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</si>
  <si>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</si>
  <si>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</si>
  <si>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</si>
  <si>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</si>
  <si>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</si>
  <si>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</si>
  <si>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</si>
  <si>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</si>
  <si>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</si>
  <si>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</si>
  <si>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</si>
  <si>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</si>
  <si>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</si>
  <si>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</si>
  <si>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</si>
  <si>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</si>
  <si>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</si>
  <si>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</si>
  <si>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</si>
  <si>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</si>
  <si>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</si>
  <si>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</si>
  <si>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</si>
  <si>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</si>
  <si>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</si>
  <si>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</si>
  <si>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</si>
  <si>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</si>
  <si>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</si>
  <si>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</si>
  <si>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</si>
  <si>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</si>
  <si>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</si>
  <si>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</si>
  <si>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</si>
  <si>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</si>
  <si>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</si>
  <si>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</si>
  <si>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</si>
  <si>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</si>
  <si>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</si>
  <si>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</si>
  <si>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</si>
  <si>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</si>
  <si>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</si>
  <si>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</si>
  <si>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</si>
  <si>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</si>
  <si>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</si>
  <si>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</si>
  <si>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</si>
  <si>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</si>
  <si>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</si>
  <si>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</si>
  <si>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</si>
  <si>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</si>
  <si>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</si>
  <si>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</si>
  <si>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</si>
  <si>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</si>
  <si>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</si>
  <si>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</si>
  <si>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</si>
  <si>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</si>
  <si>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</si>
  <si>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</si>
  <si>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</si>
  <si>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</si>
  <si>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</si>
  <si>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</si>
  <si>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</si>
  <si>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</si>
  <si>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</si>
  <si>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</si>
  <si>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</si>
  <si>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</si>
  <si>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</si>
  <si>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</si>
  <si>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</si>
  <si>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</si>
  <si>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</si>
  <si>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</si>
  <si>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</si>
  <si>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</si>
  <si>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</si>
  <si>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</si>
  <si>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</si>
  <si>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</si>
  <si>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</si>
  <si>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</si>
  <si>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</si>
  <si>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</si>
  <si>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</si>
  <si>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</si>
  <si>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</si>
  <si>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</si>
  <si>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</si>
  <si>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</si>
  <si>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</si>
  <si>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</si>
  <si>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</si>
  <si>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</si>
  <si>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</si>
  <si>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</si>
  <si>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</si>
  <si>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</si>
  <si>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</si>
  <si>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</si>
  <si>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</si>
  <si>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</si>
  <si>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</si>
  <si>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</si>
  <si>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</si>
  <si>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</si>
  <si>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</si>
  <si>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</si>
  <si>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</si>
  <si>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</si>
  <si>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</si>
  <si>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</si>
  <si>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</si>
  <si>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</si>
  <si>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</si>
  <si>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</si>
  <si>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</si>
  <si>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</si>
  <si>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</si>
  <si>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</si>
  <si>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</si>
  <si>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</si>
  <si>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</si>
  <si>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</si>
  <si>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</si>
  <si>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</si>
  <si>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</si>
  <si>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</si>
  <si>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</si>
  <si>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</si>
  <si>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</si>
  <si>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</si>
  <si>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</si>
  <si>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</si>
  <si>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</si>
  <si>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</si>
  <si>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</si>
  <si>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</si>
  <si>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</si>
  <si>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</si>
  <si>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</si>
  <si>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</si>
  <si>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</si>
  <si>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</si>
  <si>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</si>
  <si>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</si>
  <si>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</si>
  <si>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</si>
  <si>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</si>
  <si>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</si>
  <si>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</si>
  <si>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</si>
  <si>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</si>
  <si>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</si>
  <si>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</si>
  <si>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</si>
  <si>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</si>
  <si>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</si>
  <si>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</si>
  <si>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</si>
  <si>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</si>
  <si>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</si>
  <si>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</si>
  <si>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</si>
  <si>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</si>
  <si>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</si>
  <si>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</si>
  <si>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</si>
  <si>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</si>
  <si>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</si>
  <si>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</si>
  <si>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</si>
  <si>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</si>
  <si>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</si>
  <si>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</si>
  <si>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</si>
  <si>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</si>
  <si>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</si>
  <si>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</si>
  <si>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</si>
  <si>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</si>
  <si>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</si>
  <si>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</si>
  <si>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</si>
  <si>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</si>
  <si>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</si>
  <si>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</si>
  <si>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</si>
  <si>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</si>
  <si>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</si>
  <si>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</si>
  <si>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</si>
  <si>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</si>
  <si>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</si>
  <si>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</si>
  <si>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</si>
  <si>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</si>
  <si>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</si>
  <si>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</si>
  <si>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</si>
  <si>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</si>
  <si>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</si>
  <si>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</si>
  <si>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</si>
  <si>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</si>
  <si>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</si>
  <si>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</si>
  <si>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</si>
  <si>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</si>
  <si>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</si>
  <si>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</si>
  <si>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</si>
  <si>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</si>
  <si>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</si>
  <si>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</si>
  <si>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</si>
  <si>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</si>
  <si>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</si>
  <si>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</si>
  <si>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</si>
  <si>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</si>
  <si>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</si>
  <si>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</si>
  <si>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</si>
  <si>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</si>
  <si>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</si>
  <si>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</si>
  <si>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</si>
  <si>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</si>
  <si>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</si>
  <si>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</si>
  <si>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</si>
  <si>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</si>
  <si>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</si>
  <si>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</si>
  <si>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</si>
  <si>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</si>
  <si>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</si>
  <si>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</si>
  <si>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</si>
  <si>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</si>
  <si>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</si>
  <si>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</si>
  <si>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</si>
  <si>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</si>
  <si>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</si>
  <si>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</si>
  <si>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</si>
  <si>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</si>
  <si>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</si>
  <si>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</si>
  <si>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</si>
  <si>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</si>
  <si>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</si>
  <si>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</si>
  <si>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</si>
  <si>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</si>
  <si>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</si>
  <si>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</si>
  <si>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</si>
  <si>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</si>
  <si>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</si>
  <si>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</si>
  <si>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</si>
  <si>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</si>
  <si>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</si>
  <si>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</si>
  <si>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</si>
  <si>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</si>
  <si>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</si>
  <si>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</si>
  <si>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</si>
  <si>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</si>
  <si>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</si>
  <si>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</si>
  <si>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</si>
  <si>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</si>
  <si>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</si>
  <si>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</si>
  <si>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</si>
  <si>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</si>
  <si>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</si>
  <si>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</si>
  <si>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</si>
  <si>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</si>
  <si>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</si>
  <si>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</si>
  <si>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</si>
  <si>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</si>
  <si>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</si>
  <si>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</si>
  <si>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</si>
  <si>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</si>
  <si>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</si>
  <si>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</si>
  <si>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</si>
  <si>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</si>
  <si>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</si>
  <si>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</si>
  <si>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</si>
  <si>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</si>
  <si>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</si>
  <si>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</si>
  <si>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</si>
  <si>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</si>
  <si>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</si>
  <si>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</si>
  <si>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</si>
  <si>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</si>
  <si>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</si>
  <si>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</si>
  <si>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</si>
  <si>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</si>
  <si>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</si>
  <si>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</si>
  <si>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</si>
  <si>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</si>
  <si>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</si>
  <si>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</si>
  <si>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</si>
  <si>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</si>
  <si>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</si>
  <si>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</si>
  <si>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</si>
  <si>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</si>
  <si>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</si>
  <si>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</si>
  <si>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</si>
  <si>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</si>
  <si>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</si>
  <si>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</si>
  <si>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</si>
  <si>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</si>
  <si>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</si>
  <si>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</si>
  <si>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</si>
  <si>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</si>
  <si>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</si>
  <si>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</si>
  <si>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</si>
  <si>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</si>
  <si>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</si>
  <si>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</si>
  <si>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</si>
  <si>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</si>
  <si>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</si>
  <si>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</si>
  <si>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</si>
  <si>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</si>
  <si>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</si>
  <si>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</si>
  <si>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</si>
  <si>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</si>
  <si>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</si>
  <si>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</si>
  <si>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</si>
  <si>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</si>
  <si>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</si>
  <si>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</si>
  <si>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</si>
  <si>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</si>
  <si>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</si>
  <si>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</si>
  <si>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</si>
  <si>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</si>
  <si>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</si>
  <si>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</si>
  <si>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</si>
  <si>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</si>
  <si>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</si>
  <si>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</si>
  <si>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</si>
  <si>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</si>
  <si>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</si>
  <si>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</si>
  <si>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</si>
  <si>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</si>
  <si>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</si>
  <si>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</si>
  <si>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</si>
  <si>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</si>
  <si>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</si>
  <si>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</si>
  <si>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</si>
  <si>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</si>
  <si>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</si>
  <si>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</si>
  <si>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</si>
  <si>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</si>
  <si>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</si>
  <si>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</si>
  <si>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</si>
  <si>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</si>
  <si>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</si>
  <si>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</si>
  <si>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</si>
  <si>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</si>
  <si>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</si>
  <si>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</si>
  <si>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</si>
  <si>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</si>
  <si>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</si>
  <si>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</si>
  <si>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</si>
  <si>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</si>
  <si>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</si>
  <si>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</si>
  <si>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</si>
  <si>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</si>
  <si>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</si>
  <si>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</si>
  <si>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</si>
  <si>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</si>
  <si>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</si>
  <si>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</si>
  <si>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</si>
  <si>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</si>
  <si>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</si>
  <si>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</si>
  <si>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</si>
  <si>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</si>
  <si>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</si>
  <si>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</si>
  <si>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</si>
  <si>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</si>
  <si>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</si>
  <si>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</si>
  <si>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</si>
  <si>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</si>
  <si>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</si>
  <si>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</si>
  <si>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</si>
  <si>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</si>
  <si>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</si>
  <si>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</si>
  <si>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</si>
  <si>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</si>
  <si>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</si>
  <si>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</si>
  <si>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</si>
  <si>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</si>
  <si>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</si>
  <si>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</si>
  <si>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</si>
  <si>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</si>
  <si>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</si>
  <si>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</si>
  <si>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</si>
  <si>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</si>
  <si>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</si>
  <si>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</si>
  <si>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</si>
  <si>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</si>
  <si>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</si>
  <si>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</si>
  <si>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</si>
  <si>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</si>
  <si>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</si>
  <si>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</si>
  <si>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</si>
  <si>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</si>
  <si>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</si>
  <si>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</si>
  <si>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</si>
  <si>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</si>
  <si>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</si>
  <si>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</si>
  <si>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</si>
  <si>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</si>
  <si>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</si>
  <si>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</si>
  <si>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</si>
  <si>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</si>
  <si>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</si>
  <si>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</si>
  <si>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</si>
  <si>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</si>
  <si>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</si>
  <si>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</si>
  <si>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</si>
  <si>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</si>
  <si>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</si>
  <si>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</si>
  <si>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</si>
  <si>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</si>
  <si>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</si>
  <si>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</si>
  <si>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</si>
  <si>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</si>
  <si>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</si>
  <si>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</si>
  <si>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</si>
  <si>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</si>
  <si>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</si>
  <si>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</si>
  <si>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</si>
  <si>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</si>
  <si>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</si>
  <si>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</si>
  <si>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</si>
  <si>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</si>
  <si>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</si>
  <si>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</si>
  <si>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</si>
  <si>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</si>
  <si>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</si>
  <si>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</si>
  <si>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</si>
  <si>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</si>
  <si>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</si>
  <si>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</si>
  <si>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</si>
  <si>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</si>
  <si>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</si>
  <si>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</si>
  <si>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</si>
  <si>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</si>
  <si>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</si>
  <si>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</si>
  <si>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</si>
  <si>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</si>
  <si>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</si>
  <si>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</si>
  <si>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</si>
  <si>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</si>
  <si>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</si>
  <si>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</si>
  <si>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</si>
  <si>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</si>
  <si>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</si>
  <si>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</si>
  <si>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</si>
  <si>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</si>
  <si>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</si>
  <si>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</si>
  <si>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</si>
  <si>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</si>
  <si>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</si>
  <si>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</si>
  <si>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</si>
  <si>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</si>
  <si>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</si>
  <si>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</si>
  <si>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</si>
  <si>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</si>
  <si>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</si>
  <si>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</si>
  <si>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</si>
  <si>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</si>
  <si>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</si>
  <si>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</si>
  <si>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</si>
  <si>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</si>
  <si>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</si>
  <si>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</si>
  <si>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</si>
  <si>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</si>
  <si>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</si>
  <si>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</si>
  <si>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</si>
  <si>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</si>
  <si>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</si>
  <si>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</si>
  <si>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</si>
  <si>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</si>
  <si>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</si>
  <si>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</si>
  <si>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</si>
  <si>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</si>
  <si>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</si>
  <si>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</si>
  <si>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</si>
  <si>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</si>
  <si>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</si>
  <si>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</si>
  <si>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</si>
  <si>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</si>
  <si>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</si>
  <si>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</si>
  <si>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</si>
  <si>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</si>
  <si>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</si>
  <si>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</si>
  <si>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</si>
  <si>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</si>
  <si>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</si>
  <si>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</si>
  <si>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</si>
  <si>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</si>
  <si>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</si>
  <si>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</si>
  <si>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</si>
  <si>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</si>
  <si>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</si>
  <si>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</si>
  <si>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</si>
  <si>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</si>
  <si>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</si>
  <si>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</si>
  <si>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</si>
  <si>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</si>
  <si>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</si>
  <si>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</si>
  <si>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</si>
  <si>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</si>
  <si>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</si>
  <si>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</si>
  <si>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</si>
  <si>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</si>
  <si>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</si>
  <si>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</si>
  <si>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</si>
  <si>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</si>
  <si>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</si>
  <si>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</si>
  <si>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</si>
  <si>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</si>
  <si>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</si>
  <si>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</si>
  <si>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</si>
  <si>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</si>
  <si>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</si>
  <si>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</si>
  <si>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</si>
  <si>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</si>
  <si>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</si>
  <si>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</si>
  <si>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</si>
  <si>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</si>
  <si>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</si>
  <si>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</si>
  <si>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</si>
  <si>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</si>
  <si>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</si>
  <si>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</si>
  <si>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</si>
  <si>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</si>
  <si>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</si>
  <si>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</si>
  <si>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</si>
  <si>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</si>
  <si>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</si>
  <si>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</si>
  <si>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</si>
  <si>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</si>
  <si>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</si>
  <si>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</si>
  <si>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</si>
  <si>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</si>
  <si>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</si>
  <si>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</si>
  <si>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</si>
  <si>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</si>
  <si>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</si>
  <si>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</si>
  <si>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</si>
  <si>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</si>
  <si>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</si>
  <si>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</si>
  <si>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</si>
  <si>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</si>
  <si>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</si>
  <si>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</si>
  <si>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</si>
  <si>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</si>
  <si>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</si>
  <si>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</si>
  <si>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</si>
  <si>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</si>
  <si>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</si>
  <si>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</si>
  <si>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</si>
  <si>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</si>
  <si>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</si>
  <si>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</si>
  <si>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</si>
  <si>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</si>
  <si>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</si>
  <si>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</si>
  <si>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</si>
  <si>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</si>
  <si>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</si>
  <si>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</si>
  <si>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</si>
  <si>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</si>
  <si>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</si>
  <si>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</si>
  <si>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</si>
  <si>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</si>
  <si>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</si>
  <si>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</si>
  <si>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</si>
  <si>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</si>
  <si>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</si>
  <si>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</si>
  <si>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</si>
  <si>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</si>
  <si>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</si>
  <si>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</si>
  <si>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</si>
  <si>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</si>
  <si>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</si>
  <si>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</si>
  <si>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</si>
  <si>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</si>
  <si>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</si>
  <si>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</si>
  <si>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</si>
  <si>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</si>
  <si>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</si>
  <si>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</si>
  <si>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</si>
  <si>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</si>
  <si>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</si>
  <si>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</si>
  <si>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</si>
  <si>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</si>
  <si>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</si>
  <si>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</si>
  <si>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</si>
  <si>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</si>
  <si>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</si>
  <si>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</si>
  <si>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</si>
  <si>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</si>
  <si>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</si>
  <si>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</si>
  <si>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</si>
  <si>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</si>
  <si>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</si>
  <si>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</si>
  <si>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</si>
  <si>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</si>
  <si>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</si>
  <si>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</si>
  <si>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</si>
  <si>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</si>
  <si>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</si>
  <si>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</si>
  <si>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</si>
  <si>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</si>
  <si>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</si>
  <si>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</si>
  <si>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</si>
  <si>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</si>
  <si>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</si>
  <si>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</si>
  <si>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</si>
  <si>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</si>
  <si>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</si>
  <si>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</si>
  <si>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</si>
  <si>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</si>
  <si>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</si>
  <si>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</si>
  <si>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</si>
  <si>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</si>
  <si>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</si>
  <si>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</si>
  <si>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</si>
  <si>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</si>
  <si>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</si>
  <si>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</si>
  <si>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</si>
  <si>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</si>
  <si>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</si>
  <si>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</si>
  <si>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</si>
  <si>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</si>
  <si>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</si>
  <si>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</si>
  <si>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</si>
  <si>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</si>
  <si>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</si>
  <si>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</si>
  <si>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</si>
  <si>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</si>
  <si>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</si>
  <si>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</si>
  <si>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</si>
  <si>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</si>
  <si>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</si>
  <si>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</si>
  <si>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</si>
  <si>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</si>
  <si>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</si>
  <si>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</si>
  <si>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</si>
  <si>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</si>
  <si>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</si>
  <si>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</si>
  <si>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</si>
  <si>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</si>
  <si>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</si>
  <si>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</si>
  <si>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</si>
  <si>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</si>
  <si>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</si>
  <si>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</si>
  <si>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</si>
  <si>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</si>
  <si>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</si>
  <si>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</si>
  <si>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</si>
  <si>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</si>
  <si>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</si>
  <si>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</si>
  <si>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</si>
  <si>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</si>
  <si>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</si>
  <si>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</si>
  <si>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</si>
  <si>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</si>
  <si>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</si>
  <si>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</si>
  <si>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</si>
  <si>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</si>
  <si>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</si>
  <si>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</si>
  <si>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</si>
  <si>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</si>
  <si>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</si>
  <si>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</si>
  <si>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</si>
  <si>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</si>
  <si>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</si>
  <si>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</si>
  <si>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</si>
  <si>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</si>
  <si>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</si>
  <si>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</si>
  <si>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</si>
  <si>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</si>
  <si>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</si>
  <si>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</si>
  <si>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</si>
  <si>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</si>
  <si>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</si>
  <si>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</si>
  <si>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</si>
  <si>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</si>
  <si>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</si>
  <si>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</si>
  <si>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</si>
  <si>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</si>
  <si>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</si>
  <si>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</si>
  <si>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</si>
  <si>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</si>
  <si>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</si>
  <si>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</si>
  <si>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</si>
  <si>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</si>
  <si>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</si>
  <si>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</si>
  <si>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</si>
  <si>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</si>
  <si>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</si>
  <si>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</si>
  <si>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</si>
  <si>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</si>
  <si>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</si>
  <si>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</si>
  <si>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</si>
  <si>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</si>
  <si>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</si>
  <si>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</si>
  <si>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</si>
  <si>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</si>
  <si>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</si>
  <si>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</si>
  <si>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</si>
  <si>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</si>
  <si>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</si>
  <si>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</si>
  <si>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</si>
  <si>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</si>
  <si>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</si>
  <si>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</si>
  <si>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</si>
  <si>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</si>
  <si>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</si>
  <si>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</si>
  <si>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</si>
  <si>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</si>
  <si>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</si>
  <si>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</si>
  <si>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</si>
  <si>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</si>
  <si>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</si>
  <si>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</si>
  <si>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</si>
  <si>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</si>
  <si>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</si>
  <si>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</si>
  <si>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</si>
  <si>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</si>
  <si>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</si>
  <si>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</si>
  <si>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</si>
  <si>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</si>
  <si>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</si>
  <si>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</si>
  <si>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</si>
  <si>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</si>
  <si>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</si>
  <si>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</si>
  <si>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</si>
  <si>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</si>
  <si>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</si>
  <si>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</si>
  <si>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</si>
  <si>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</si>
  <si>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</si>
  <si>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</si>
  <si>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</si>
  <si>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</si>
  <si>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</si>
  <si>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</si>
  <si>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</si>
  <si>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</si>
  <si>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</si>
  <si>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</si>
  <si>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</si>
  <si>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</si>
  <si>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</si>
  <si>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</si>
  <si>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</si>
  <si>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</si>
  <si>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</si>
  <si>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</si>
  <si>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</si>
  <si>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</si>
  <si>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</si>
  <si>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</si>
  <si>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</si>
  <si>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</si>
  <si>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</si>
  <si>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</si>
  <si>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</si>
  <si>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</si>
  <si>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</si>
  <si>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</si>
  <si>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</si>
  <si>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</si>
  <si>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</si>
  <si>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</si>
  <si>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</si>
  <si>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</si>
  <si>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</si>
  <si>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</si>
  <si>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</si>
  <si>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</si>
  <si>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</si>
  <si>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</si>
  <si>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</si>
  <si>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</si>
  <si>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</si>
  <si>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</si>
  <si>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</si>
  <si>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</si>
  <si>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</si>
  <si>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</si>
  <si>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</si>
  <si>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</si>
  <si>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</si>
  <si>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</si>
  <si>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</si>
  <si>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</si>
  <si>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</si>
  <si>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</si>
  <si>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</si>
  <si>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</si>
  <si>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</si>
  <si>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</si>
  <si>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</si>
  <si>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</si>
  <si>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</si>
  <si>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</si>
  <si>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</si>
  <si>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</si>
  <si>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</si>
  <si>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</si>
  <si>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</si>
  <si>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</si>
  <si>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</si>
  <si>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</si>
  <si>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</si>
  <si>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</si>
  <si>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</si>
  <si>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</si>
  <si>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</si>
  <si>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</si>
  <si>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</si>
  <si>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</si>
  <si>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</si>
  <si>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</si>
  <si>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</si>
  <si>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</si>
  <si>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</si>
  <si>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</si>
  <si>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</si>
  <si>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</si>
  <si>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</si>
  <si>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</si>
  <si>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</si>
  <si>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</si>
  <si>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</si>
  <si>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</si>
  <si>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</si>
  <si>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</si>
  <si>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</si>
  <si>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</si>
  <si>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</si>
  <si>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</si>
  <si>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</si>
  <si>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</si>
  <si>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</si>
  <si>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</si>
  <si>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</si>
  <si>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</si>
  <si>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</si>
  <si>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</si>
  <si>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</si>
  <si>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</si>
  <si>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</si>
  <si>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</si>
  <si>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</si>
  <si>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</si>
  <si>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</si>
  <si>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</si>
  <si>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</si>
  <si>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</si>
  <si>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</si>
  <si>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</si>
  <si>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</si>
  <si>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</si>
  <si>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</si>
  <si>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</si>
  <si>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</si>
  <si>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</si>
  <si>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</si>
  <si>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</si>
  <si>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</si>
  <si>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</si>
  <si>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</si>
  <si>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</si>
  <si>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</si>
  <si>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</si>
  <si>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</si>
  <si>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</si>
  <si>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</si>
  <si>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</si>
  <si>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</si>
  <si>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</si>
  <si>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</si>
  <si>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</si>
  <si>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</si>
  <si>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</si>
  <si>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</si>
  <si>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</si>
  <si>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</si>
  <si>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</si>
  <si>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</si>
  <si>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</si>
  <si>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</si>
  <si>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</si>
  <si>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</si>
  <si>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</si>
  <si>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</si>
  <si>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</si>
  <si>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</si>
  <si>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</si>
  <si>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</si>
  <si>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</si>
  <si>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</si>
  <si>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</si>
  <si>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</si>
  <si>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</si>
  <si>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</si>
  <si>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</si>
  <si>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</si>
  <si>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</si>
  <si>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</si>
  <si>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</si>
  <si>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</si>
  <si>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</si>
  <si>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</si>
  <si>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</si>
  <si>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</si>
  <si>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</si>
  <si>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</si>
  <si>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</si>
  <si>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</si>
  <si>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</si>
  <si>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</si>
  <si>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</si>
  <si>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</si>
  <si>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</si>
  <si>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</si>
  <si>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</si>
  <si>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</si>
  <si>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</si>
  <si>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</si>
  <si>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</si>
  <si>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</si>
  <si>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</si>
  <si>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</si>
  <si>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</si>
  <si>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</si>
  <si>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</si>
  <si>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</si>
  <si>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</si>
  <si>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</si>
  <si>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</si>
  <si>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</si>
  <si>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</si>
  <si>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</si>
  <si>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</si>
  <si>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</si>
  <si>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</si>
  <si>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</si>
  <si>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</si>
  <si>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</si>
  <si>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</si>
  <si>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</si>
  <si>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</si>
  <si>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</si>
  <si>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</si>
  <si>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</si>
  <si>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</si>
  <si>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</si>
  <si>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</si>
  <si>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</si>
  <si>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</si>
  <si>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</si>
  <si>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</si>
  <si>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</si>
  <si>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</si>
  <si>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</si>
  <si>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</si>
  <si>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</si>
  <si>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</si>
  <si>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</si>
  <si>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</si>
  <si>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</si>
  <si>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</si>
  <si>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</si>
  <si>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</si>
  <si>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</si>
  <si>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</si>
  <si>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</si>
  <si>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</si>
  <si>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</si>
  <si>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</si>
  <si>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</si>
  <si>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</si>
  <si>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</si>
  <si>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</si>
  <si>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</si>
  <si>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</si>
  <si>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</si>
  <si>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</si>
  <si>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</si>
  <si>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</si>
  <si>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</si>
  <si>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</si>
  <si>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</si>
  <si>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</si>
  <si>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</si>
  <si>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</si>
  <si>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</si>
  <si>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</si>
  <si>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</si>
  <si>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</si>
  <si>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</si>
  <si>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</si>
  <si>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</si>
  <si>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</si>
  <si>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</si>
  <si>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</si>
  <si>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</si>
  <si>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</si>
  <si>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</si>
  <si>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</si>
  <si>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</si>
  <si>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</si>
  <si>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</si>
  <si>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</si>
  <si>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</si>
  <si>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</si>
  <si>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</si>
  <si>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</si>
  <si>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</si>
  <si>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</si>
  <si>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</si>
  <si>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</si>
  <si>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</si>
  <si>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</si>
  <si>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</si>
  <si>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</si>
  <si>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</si>
  <si>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</si>
  <si>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</si>
  <si>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</si>
  <si>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</si>
  <si>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</si>
  <si>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</si>
  <si>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</si>
  <si>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</si>
  <si>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</si>
  <si>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</si>
  <si>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</si>
  <si>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</si>
  <si>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</si>
  <si>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</si>
  <si>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</si>
  <si>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</si>
  <si>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</si>
  <si>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</si>
  <si>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</si>
  <si>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</si>
  <si>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</si>
  <si>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</si>
  <si>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</si>
  <si>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</si>
  <si>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</si>
  <si>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</si>
  <si>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</si>
  <si>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</si>
  <si>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</si>
  <si>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</si>
  <si>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</si>
  <si>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</si>
  <si>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</si>
  <si>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</si>
  <si>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</si>
  <si>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</si>
  <si>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</si>
  <si>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</si>
  <si>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</si>
  <si>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</si>
  <si>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</si>
  <si>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</si>
  <si>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</si>
  <si>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</si>
  <si>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</si>
  <si>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</si>
  <si>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</si>
  <si>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</si>
  <si>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</si>
  <si>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</si>
  <si>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</si>
  <si>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</si>
  <si>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</si>
  <si>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</si>
  <si>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</si>
  <si>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</si>
  <si>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</si>
  <si>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</si>
  <si>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</si>
  <si>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</si>
  <si>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</si>
  <si>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</si>
  <si>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</si>
  <si>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</si>
  <si>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</si>
  <si>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</si>
  <si>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</si>
  <si>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</si>
  <si>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</si>
  <si>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</si>
  <si>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</si>
  <si>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</si>
  <si>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</si>
  <si>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</si>
  <si>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</si>
  <si>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</si>
  <si>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</si>
  <si>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</si>
  <si>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</si>
  <si>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</si>
  <si>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</si>
  <si>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</si>
  <si>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</si>
  <si>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</si>
  <si>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</si>
  <si>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</si>
  <si>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</si>
  <si>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</si>
  <si>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</si>
  <si>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</si>
  <si>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</si>
  <si>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</si>
  <si>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</si>
  <si>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</si>
  <si>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</si>
  <si>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</si>
  <si>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</si>
  <si>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</si>
  <si>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</si>
  <si>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</si>
  <si>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</si>
  <si>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</si>
  <si>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</si>
  <si>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</si>
  <si>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</si>
  <si>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</si>
  <si>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</si>
  <si>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</si>
  <si>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</si>
  <si>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</si>
  <si>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</si>
  <si>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</si>
  <si>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</si>
  <si>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</si>
  <si>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</si>
  <si>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</si>
  <si>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</si>
  <si>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</si>
  <si>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</si>
  <si>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</si>
  <si>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</si>
  <si>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</si>
  <si>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</si>
  <si>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</si>
  <si>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</si>
  <si>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</si>
  <si>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</si>
  <si>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</si>
  <si>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</si>
  <si>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</si>
  <si>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</si>
  <si>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</si>
  <si>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</si>
  <si>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</si>
  <si>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</si>
  <si>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</si>
  <si>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</si>
  <si>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</si>
  <si>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</si>
  <si>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</si>
  <si>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</si>
  <si>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</si>
  <si>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</si>
  <si>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</si>
  <si>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</si>
  <si>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</si>
  <si>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</si>
  <si>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</si>
  <si>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</si>
  <si>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</si>
  <si>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</si>
  <si>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</si>
  <si>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</si>
  <si>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</si>
  <si>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</si>
  <si>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</si>
  <si>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</si>
  <si>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</si>
  <si>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</si>
  <si>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</si>
  <si>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</si>
  <si>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</si>
  <si>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</si>
  <si>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</si>
  <si>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</si>
  <si>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</si>
  <si>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</si>
  <si>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</si>
  <si>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</si>
  <si>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</si>
  <si>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</si>
  <si>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</si>
  <si>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</si>
  <si>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</si>
  <si>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</si>
  <si>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</si>
  <si>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</si>
  <si>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</si>
  <si>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</si>
  <si>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</si>
  <si>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</si>
  <si>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</si>
  <si>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</si>
  <si>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</si>
  <si>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</si>
  <si>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</si>
  <si>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</si>
  <si>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</si>
  <si>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</si>
  <si>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</si>
  <si>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</si>
  <si>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</si>
  <si>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</si>
  <si>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</si>
  <si>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</si>
  <si>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</si>
  <si>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</si>
  <si>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</si>
  <si>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</si>
  <si>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</si>
  <si>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</si>
  <si>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</si>
  <si>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</si>
  <si>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</si>
  <si>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</si>
  <si>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</si>
  <si>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</si>
  <si>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</si>
  <si>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</si>
  <si>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</si>
  <si>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</si>
  <si>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</si>
  <si>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</si>
  <si>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</si>
  <si>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</si>
  <si>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</si>
  <si>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</si>
  <si>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</si>
  <si>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</si>
  <si>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</si>
  <si>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</si>
  <si>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</si>
  <si>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</si>
  <si>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</si>
  <si>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</si>
  <si>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</si>
  <si>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</si>
  <si>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</si>
  <si>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</si>
  <si>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</si>
  <si>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</si>
  <si>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</si>
  <si>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</si>
  <si>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</si>
  <si>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</si>
  <si>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</si>
  <si>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</si>
  <si>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</si>
  <si>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</si>
  <si>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</si>
  <si>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</si>
  <si>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</si>
  <si>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</si>
  <si>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</si>
  <si>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</si>
  <si>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</si>
  <si>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</si>
  <si>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</si>
  <si>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</si>
  <si>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</si>
  <si>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</si>
  <si>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</si>
  <si>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</si>
  <si>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</si>
  <si>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</si>
  <si>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</si>
  <si>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</si>
  <si>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</si>
  <si>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</si>
  <si>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</si>
  <si>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</si>
  <si>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</si>
  <si>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</si>
  <si>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</si>
  <si>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</si>
  <si>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</si>
  <si>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</si>
  <si>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</si>
  <si>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</si>
  <si>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</si>
  <si>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</si>
  <si>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</si>
  <si>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</si>
  <si>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</si>
  <si>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</si>
  <si>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</si>
  <si>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</si>
  <si>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</si>
  <si>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</si>
  <si>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</si>
  <si>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</si>
  <si>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</si>
  <si>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</si>
  <si>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</si>
  <si>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</si>
  <si>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</si>
  <si>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</si>
  <si>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</si>
  <si>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</si>
  <si>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</si>
  <si>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</si>
  <si>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</si>
  <si>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</si>
  <si>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</si>
  <si>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</si>
  <si>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</si>
  <si>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</si>
  <si>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</si>
  <si>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</si>
  <si>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</si>
  <si>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</si>
  <si>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</si>
  <si>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</si>
  <si>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</si>
  <si>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</si>
  <si>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</si>
  <si>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</si>
  <si>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</si>
  <si>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</si>
  <si>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</si>
  <si>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</si>
  <si>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</si>
  <si>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</si>
  <si>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</si>
  <si>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</si>
  <si>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</si>
  <si>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</si>
  <si>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</si>
  <si>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</si>
  <si>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</si>
  <si>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</si>
  <si>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</si>
  <si>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</si>
  <si>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</si>
  <si>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</si>
  <si>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</si>
  <si>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</si>
  <si>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</si>
  <si>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</si>
  <si>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</si>
  <si>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</si>
  <si>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</si>
  <si>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</si>
  <si>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</si>
  <si>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</si>
  <si>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</si>
  <si>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</si>
  <si>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</si>
  <si>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</si>
  <si>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</si>
  <si>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</si>
  <si>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</si>
  <si>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</si>
  <si>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</si>
  <si>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</si>
  <si>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</si>
  <si>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</si>
  <si>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</si>
  <si>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</si>
  <si>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</si>
  <si>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</si>
  <si>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</si>
  <si>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</si>
  <si>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</si>
  <si>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</si>
  <si>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</si>
  <si>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</si>
  <si>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</si>
  <si>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</si>
  <si>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</si>
  <si>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</si>
  <si>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</si>
  <si>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</si>
  <si>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</si>
  <si>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</si>
  <si>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</si>
  <si>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</si>
  <si>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</si>
  <si>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</si>
  <si>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</si>
  <si>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</si>
  <si>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</si>
  <si>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</si>
  <si>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</si>
  <si>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</si>
  <si>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</si>
  <si>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</si>
  <si>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</si>
  <si>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</si>
  <si>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</si>
  <si>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</si>
  <si>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</si>
  <si>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</si>
  <si>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</si>
  <si>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</si>
  <si>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</si>
  <si>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</si>
  <si>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</si>
  <si>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</si>
  <si>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</si>
  <si>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</si>
  <si>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</si>
  <si>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</si>
  <si>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</si>
  <si>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</si>
  <si>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</si>
  <si>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</si>
  <si>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</si>
  <si>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</si>
  <si>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</si>
  <si>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</si>
  <si>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</si>
  <si>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</si>
  <si>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</si>
  <si>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</si>
  <si>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</si>
  <si>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</si>
  <si>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</si>
  <si>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</si>
  <si>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</si>
  <si>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</si>
  <si>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</si>
  <si>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</si>
  <si>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</si>
  <si>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</si>
  <si>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</si>
  <si>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</si>
  <si>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</si>
  <si>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</si>
  <si>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</si>
  <si>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</si>
  <si>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</si>
  <si>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</si>
  <si>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</si>
  <si>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</si>
  <si>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</si>
  <si>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</si>
  <si>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</si>
  <si>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</si>
  <si>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</si>
  <si>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</si>
  <si>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</si>
  <si>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</si>
  <si>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</si>
  <si>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</si>
  <si>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</si>
  <si>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</si>
  <si>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</si>
  <si>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</si>
  <si>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</si>
  <si>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</si>
  <si>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</si>
  <si>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</si>
  <si>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</si>
  <si>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</si>
  <si>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</si>
  <si>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</si>
  <si>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</si>
  <si>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</si>
  <si>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</si>
  <si>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</si>
  <si>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</si>
  <si>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</si>
  <si>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</si>
  <si>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</si>
  <si>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</si>
  <si>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</si>
  <si>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</si>
  <si>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</si>
  <si>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</si>
  <si>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</si>
  <si>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</si>
  <si>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</si>
  <si>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</si>
  <si>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</si>
  <si>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</si>
  <si>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</si>
  <si>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</si>
  <si>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</si>
  <si>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</si>
  <si>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</si>
  <si>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</si>
  <si>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</si>
  <si>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</si>
  <si>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</si>
  <si>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</si>
  <si>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</si>
  <si>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</si>
  <si>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</si>
  <si>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</si>
  <si>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</si>
  <si>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</si>
  <si>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</si>
  <si>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</si>
  <si>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</si>
  <si>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</si>
  <si>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</si>
  <si>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</si>
  <si>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</si>
  <si>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</si>
  <si>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</si>
  <si>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</si>
  <si>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</si>
  <si>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</si>
  <si>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</si>
  <si>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</si>
  <si>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</si>
  <si>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</si>
  <si>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</si>
  <si>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</si>
  <si>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</si>
  <si>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</si>
  <si>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</si>
  <si>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</si>
  <si>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</si>
  <si>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</si>
  <si>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</si>
  <si>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</si>
  <si>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</si>
  <si>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</si>
  <si>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</si>
  <si>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</si>
  <si>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</si>
  <si>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</si>
  <si>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</si>
  <si>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</si>
  <si>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</si>
  <si>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</si>
  <si>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</si>
  <si>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</si>
  <si>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</si>
  <si>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</si>
  <si>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</si>
  <si>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</si>
  <si>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</si>
  <si>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</si>
  <si>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</si>
  <si>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</si>
  <si>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</si>
  <si>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</si>
  <si>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</si>
  <si>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</si>
  <si>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</si>
  <si>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</si>
  <si>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</si>
  <si>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</si>
  <si>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</si>
  <si>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</si>
  <si>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</si>
  <si>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</si>
  <si>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</si>
  <si>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</si>
  <si>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</si>
  <si>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</si>
  <si>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</si>
  <si>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</si>
  <si>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</si>
  <si>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</si>
  <si>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</si>
  <si>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</si>
  <si>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</si>
  <si>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</si>
  <si>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</si>
  <si>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</si>
  <si>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</si>
  <si>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</si>
  <si>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</si>
  <si>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</si>
  <si>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</si>
  <si>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</si>
  <si>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</si>
  <si>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</si>
  <si>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</si>
  <si>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</si>
  <si>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</si>
  <si>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</si>
  <si>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</si>
  <si>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</si>
  <si>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</si>
  <si>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</si>
  <si>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</si>
  <si>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</si>
  <si>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</si>
  <si>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</si>
  <si>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</si>
  <si>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</si>
  <si>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</si>
  <si>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</si>
  <si>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</si>
  <si>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</si>
  <si>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</si>
  <si>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</si>
  <si>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</si>
  <si>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</si>
  <si>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</si>
  <si>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</si>
  <si>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</si>
  <si>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</si>
  <si>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</si>
  <si>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</si>
  <si>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</si>
  <si>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</si>
  <si>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</si>
  <si>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</si>
  <si>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</si>
  <si>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</si>
  <si>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</si>
  <si>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</si>
  <si>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</si>
  <si>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</si>
  <si>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</si>
  <si>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</si>
  <si>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</si>
  <si>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</si>
  <si>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</si>
  <si>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</si>
  <si>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</si>
  <si>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</si>
  <si>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</si>
  <si>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</si>
  <si>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</si>
  <si>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</si>
  <si>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</si>
  <si>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</si>
  <si>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</si>
  <si>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</si>
  <si>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</si>
  <si>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</si>
  <si>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</si>
  <si>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</si>
  <si>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</si>
  <si>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</si>
  <si>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</si>
  <si>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</si>
  <si>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</si>
  <si>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</si>
  <si>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</si>
  <si>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</si>
  <si>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</si>
  <si>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</si>
  <si>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</si>
  <si>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</si>
  <si>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</si>
  <si>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</si>
  <si>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</si>
  <si>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</si>
  <si>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</si>
  <si>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</si>
  <si>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</si>
  <si>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</si>
  <si>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</si>
  <si>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</si>
  <si>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</si>
  <si>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</si>
  <si>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</si>
  <si>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</si>
  <si>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</si>
  <si>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</si>
  <si>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</si>
  <si>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</si>
  <si>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</si>
  <si>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</si>
  <si>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</si>
  <si>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</si>
  <si>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</si>
  <si>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</si>
  <si>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</si>
  <si>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</si>
  <si>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</si>
  <si>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</si>
  <si>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</si>
  <si>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</si>
  <si>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</si>
  <si>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</si>
  <si>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</si>
  <si>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</si>
  <si>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</si>
  <si>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</si>
  <si>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</si>
  <si>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</si>
  <si>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</si>
  <si>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</si>
  <si>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</si>
  <si>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</si>
  <si>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</si>
  <si>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</si>
  <si>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</si>
  <si>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</si>
  <si>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</si>
  <si>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</si>
  <si>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</si>
  <si>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</si>
  <si>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</si>
  <si>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</si>
  <si>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</si>
  <si>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</si>
  <si>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</si>
  <si>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</si>
  <si>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</si>
  <si>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</si>
  <si>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</si>
  <si>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</si>
  <si>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</si>
  <si>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</si>
  <si>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</si>
  <si>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</si>
  <si>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</si>
  <si>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</si>
  <si>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</si>
  <si>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</si>
  <si>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</si>
  <si>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</si>
  <si>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</si>
  <si>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</si>
  <si>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</si>
  <si>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</si>
  <si>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</si>
  <si>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</si>
  <si>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</si>
  <si>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</si>
  <si>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</si>
  <si>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</si>
  <si>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</si>
  <si>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</si>
  <si>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</si>
  <si>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</si>
  <si>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</si>
  <si>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</si>
  <si>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</si>
  <si>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</si>
  <si>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</si>
  <si>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</si>
  <si>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</si>
  <si>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</si>
  <si>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</si>
  <si>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</si>
  <si>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</si>
  <si>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</si>
  <si>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</si>
  <si>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</si>
  <si>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</si>
  <si>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</si>
  <si>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</si>
  <si>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</si>
  <si>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</si>
  <si>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</si>
  <si>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</si>
  <si>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</si>
  <si>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</si>
  <si>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</si>
  <si>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</si>
  <si>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</si>
  <si>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</si>
  <si>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</si>
  <si>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</si>
  <si>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</si>
  <si>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</si>
  <si>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</si>
  <si>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</si>
  <si>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</si>
  <si>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</si>
  <si>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</si>
  <si>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</si>
  <si>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</si>
  <si>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</si>
  <si>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</si>
  <si>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</si>
  <si>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</si>
  <si>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</si>
  <si>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</si>
  <si>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</si>
  <si>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</si>
  <si>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</si>
  <si>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</si>
  <si>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</si>
  <si>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</si>
  <si>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</si>
  <si>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</si>
  <si>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</si>
  <si>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</si>
  <si>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</si>
  <si>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</si>
  <si>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</si>
  <si>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</si>
  <si>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</si>
  <si>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</si>
  <si>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</si>
  <si>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</si>
  <si>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</si>
  <si>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</si>
  <si>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</si>
  <si>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</si>
  <si>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</si>
  <si>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</si>
  <si>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</si>
  <si>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</si>
  <si>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</si>
  <si>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</si>
  <si>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</si>
  <si>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</si>
  <si>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</si>
  <si>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</si>
  <si>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</si>
  <si>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</si>
  <si>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</si>
  <si>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</si>
  <si>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</si>
  <si>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</si>
  <si>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</si>
  <si>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</si>
  <si>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</si>
  <si>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</si>
  <si>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</si>
  <si>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</si>
  <si>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</si>
  <si>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</si>
  <si>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</si>
  <si>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</si>
  <si>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</si>
  <si>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</si>
  <si>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</si>
  <si>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</si>
  <si>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</si>
  <si>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</si>
  <si>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</si>
  <si>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</si>
  <si>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</si>
  <si>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</si>
  <si>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</si>
  <si>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</si>
  <si>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</si>
  <si>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</si>
  <si>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</si>
  <si>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</si>
  <si>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</si>
  <si>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</si>
  <si>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</si>
  <si>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</si>
  <si>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</si>
  <si>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</si>
  <si>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</si>
  <si>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</si>
  <si>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</si>
  <si>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</si>
  <si>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</si>
  <si>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</si>
  <si>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</si>
  <si>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</si>
  <si>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</si>
  <si>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</si>
  <si>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</si>
  <si>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</si>
  <si>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</si>
  <si>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</si>
  <si>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</si>
  <si>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</si>
  <si>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</si>
  <si>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</si>
  <si>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</si>
  <si>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</si>
  <si>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</si>
  <si>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</si>
  <si>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</si>
  <si>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</si>
  <si>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</si>
  <si>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</si>
  <si>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</si>
  <si>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</si>
  <si>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</si>
  <si>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</si>
  <si>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</si>
  <si>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</si>
  <si>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</si>
  <si>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</si>
  <si>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</si>
  <si>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</si>
  <si>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</si>
  <si>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</si>
  <si>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</si>
  <si>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</si>
  <si>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</si>
  <si>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</si>
  <si>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</si>
  <si>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</si>
  <si>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</si>
  <si>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</si>
  <si>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</si>
  <si>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</si>
  <si>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</si>
  <si>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</si>
  <si>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</si>
  <si>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</si>
  <si>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</si>
  <si>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</si>
  <si>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</si>
  <si>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</si>
  <si>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</si>
  <si>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</si>
  <si>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</si>
  <si>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</si>
  <si>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</si>
  <si>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</si>
  <si>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</si>
  <si>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</si>
  <si>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</si>
  <si>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</si>
  <si>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</si>
  <si>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</si>
  <si>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</si>
  <si>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</si>
  <si>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</si>
  <si>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</si>
  <si>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</si>
  <si>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</si>
  <si>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</si>
  <si>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</si>
  <si>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</si>
  <si>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</si>
  <si>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</si>
  <si>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</si>
  <si>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</si>
  <si>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</si>
  <si>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</si>
  <si>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</si>
  <si>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</si>
  <si>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</si>
  <si>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</si>
  <si>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</si>
  <si>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</si>
  <si>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</si>
  <si>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</si>
  <si>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</si>
  <si>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</si>
  <si>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</si>
  <si>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</si>
  <si>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</si>
  <si>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</si>
  <si>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</si>
  <si>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</si>
  <si>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</si>
  <si>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</si>
  <si>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</si>
  <si>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</si>
  <si>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</si>
  <si>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</si>
  <si>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</si>
  <si>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</si>
  <si>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</si>
  <si>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</si>
  <si>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</si>
  <si>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</si>
  <si>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</si>
  <si>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</si>
  <si>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</si>
  <si>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</si>
  <si>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</si>
  <si>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</si>
  <si>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</si>
  <si>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</si>
  <si>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</si>
  <si>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</si>
  <si>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</si>
  <si>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</si>
  <si>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</si>
  <si>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</si>
  <si>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</si>
  <si>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</si>
  <si>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</si>
  <si>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</si>
  <si>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</si>
  <si>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</si>
  <si>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</si>
  <si>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</si>
  <si>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</si>
  <si>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</si>
  <si>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</si>
  <si>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</si>
  <si>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</si>
  <si>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</si>
  <si>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</si>
  <si>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</si>
  <si>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</si>
  <si>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</si>
  <si>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</si>
  <si>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</si>
  <si>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</si>
  <si>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</si>
  <si>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</si>
  <si>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</si>
  <si>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</si>
  <si>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</si>
  <si>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</si>
  <si>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</si>
  <si>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</si>
  <si>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</si>
  <si>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</si>
  <si>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</si>
  <si>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</si>
  <si>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</si>
  <si>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</si>
  <si>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</si>
  <si>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</si>
  <si>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</si>
  <si>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</si>
  <si>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</si>
  <si>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</si>
  <si>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</si>
  <si>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</si>
  <si>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</si>
  <si>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</si>
  <si>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</si>
  <si>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</si>
  <si>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</si>
  <si>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</si>
  <si>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</si>
  <si>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</si>
  <si>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</si>
  <si>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</si>
  <si>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</si>
  <si>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</si>
  <si>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</si>
  <si>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</si>
  <si>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</si>
  <si>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</si>
  <si>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</si>
  <si>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</si>
  <si>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</si>
  <si>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</si>
  <si>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</si>
  <si>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</si>
  <si>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</si>
  <si>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</si>
  <si>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</si>
  <si>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</si>
  <si>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</si>
  <si>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</si>
  <si>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</si>
  <si>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</si>
  <si>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</si>
  <si>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</si>
  <si>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</si>
  <si>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</si>
  <si>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</si>
  <si>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</si>
  <si>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</si>
  <si>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</si>
  <si>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</si>
  <si>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</si>
  <si>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</si>
  <si>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</si>
  <si>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</si>
  <si>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</si>
  <si>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</si>
  <si>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</si>
  <si>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</si>
  <si>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</si>
  <si>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</si>
  <si>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</si>
  <si>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</si>
  <si>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</si>
  <si>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</si>
  <si>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</si>
  <si>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</si>
  <si>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</si>
  <si>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</si>
  <si>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</si>
  <si>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</si>
  <si>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</si>
  <si>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</si>
  <si>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</si>
  <si>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</si>
  <si>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</si>
  <si>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</si>
  <si>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</si>
  <si>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</si>
  <si>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</si>
  <si>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</si>
  <si>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</si>
  <si>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</si>
  <si>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</si>
  <si>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</si>
  <si>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</si>
  <si>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</si>
  <si>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</si>
  <si>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</si>
  <si>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</si>
  <si>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</si>
  <si>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</si>
  <si>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</si>
  <si>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</si>
  <si>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</si>
  <si>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</si>
  <si>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</si>
  <si>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</si>
  <si>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</si>
  <si>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</si>
  <si>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</si>
  <si>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</si>
  <si>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</si>
  <si>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</si>
  <si>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</si>
  <si>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</si>
  <si>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</si>
  <si>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</si>
  <si>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</si>
  <si>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</si>
  <si>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</si>
  <si>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</si>
  <si>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</si>
  <si>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</si>
  <si>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</si>
  <si>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</si>
  <si>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</si>
  <si>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</si>
  <si>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</si>
  <si>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</si>
  <si>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</si>
  <si>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</si>
  <si>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</si>
  <si>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</si>
  <si>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</si>
  <si>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</si>
  <si>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</si>
  <si>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</si>
  <si>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</si>
  <si>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</si>
  <si>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</si>
  <si>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</si>
  <si>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</si>
  <si>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</si>
  <si>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</si>
  <si>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</si>
  <si>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</si>
  <si>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</si>
  <si>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</si>
  <si>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</si>
  <si>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</si>
  <si>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</si>
  <si>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</si>
  <si>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</si>
  <si>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</si>
  <si>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</si>
  <si>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</si>
  <si>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</si>
  <si>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</si>
  <si>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</si>
  <si>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</si>
  <si>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</si>
  <si>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</si>
  <si>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</si>
  <si>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</si>
  <si>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</si>
  <si>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</si>
  <si>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</si>
  <si>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</si>
  <si>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</si>
  <si>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</si>
  <si>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</si>
  <si>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</si>
  <si>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</si>
  <si>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</si>
  <si>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</si>
  <si>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</si>
  <si>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</si>
  <si>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</si>
  <si>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</si>
  <si>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</si>
  <si>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</si>
  <si>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</si>
  <si>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</si>
  <si>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</si>
  <si>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</si>
  <si>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</si>
  <si>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</si>
  <si>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</si>
  <si>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</si>
  <si>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</si>
  <si>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</si>
  <si>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</si>
  <si>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</si>
  <si>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</si>
  <si>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</si>
  <si>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</si>
  <si>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</si>
  <si>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</si>
  <si>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</si>
  <si>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</si>
  <si>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</si>
  <si>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</si>
  <si>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</si>
  <si>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</si>
  <si>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</si>
  <si>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</si>
  <si>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</si>
  <si>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</si>
  <si>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</si>
  <si>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</si>
  <si>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</si>
  <si>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</si>
  <si>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</si>
  <si>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</si>
  <si>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</si>
  <si>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</si>
  <si>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</si>
  <si>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</si>
  <si>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</si>
  <si>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</si>
  <si>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</si>
  <si>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</si>
  <si>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</si>
  <si>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</si>
  <si>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</si>
  <si>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</si>
  <si>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</si>
  <si>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</si>
  <si>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</si>
  <si>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</si>
  <si>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</si>
  <si>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</si>
  <si>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</si>
  <si>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</si>
  <si>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</si>
  <si>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</si>
  <si>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</si>
  <si>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</si>
  <si>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</si>
  <si>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</si>
  <si>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</si>
  <si>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</si>
  <si>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</si>
  <si>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</si>
  <si>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</si>
  <si>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</si>
  <si>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</si>
  <si>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</si>
  <si>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</si>
  <si>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</si>
  <si>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</si>
  <si>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</si>
  <si>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</si>
  <si>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</si>
  <si>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</si>
  <si>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</si>
  <si>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</si>
  <si>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</si>
  <si>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</si>
  <si>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</si>
  <si>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</si>
  <si>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</si>
  <si>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</si>
  <si>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</si>
  <si>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</si>
  <si>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</si>
  <si>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</si>
  <si>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</si>
  <si>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</si>
  <si>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</si>
  <si>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</si>
  <si>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</si>
  <si>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</si>
  <si>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</si>
  <si>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</si>
  <si>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</si>
  <si>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</si>
  <si>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</si>
  <si>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</si>
  <si>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</si>
  <si>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</si>
  <si>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</si>
  <si>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</si>
  <si>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</si>
  <si>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</si>
  <si>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</si>
  <si>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</si>
  <si>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</si>
  <si>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</si>
  <si>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</si>
  <si>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</si>
  <si>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</si>
  <si>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</si>
  <si>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</si>
  <si>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</si>
  <si>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</si>
  <si>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</si>
  <si>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</si>
  <si>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</si>
  <si>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</si>
  <si>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</si>
  <si>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</si>
  <si>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</si>
  <si>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</si>
  <si>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</si>
  <si>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</si>
  <si>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</si>
  <si>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</si>
  <si>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</si>
  <si>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</si>
  <si>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</si>
  <si>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</si>
  <si>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</si>
  <si>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</si>
  <si>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</si>
  <si>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</si>
  <si>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</si>
  <si>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</si>
  <si>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</si>
  <si>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</si>
  <si>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</si>
  <si>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</si>
  <si>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</si>
  <si>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</si>
  <si>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</si>
  <si>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</si>
  <si>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</si>
  <si>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</si>
  <si>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</si>
  <si>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</si>
  <si>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</si>
  <si>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</si>
  <si>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</si>
  <si>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</si>
  <si>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</si>
  <si>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</si>
  <si>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</si>
  <si>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</si>
  <si>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</si>
  <si>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</si>
  <si>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</si>
  <si>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</si>
  <si>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</si>
  <si>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</si>
  <si>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</si>
  <si>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</si>
  <si>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</si>
  <si>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</si>
  <si>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</si>
  <si>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</si>
  <si>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</si>
  <si>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</si>
  <si>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</si>
  <si>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</si>
  <si>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</si>
  <si>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</si>
  <si>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</si>
  <si>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</si>
  <si>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</si>
  <si>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</si>
  <si>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</si>
  <si>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</si>
  <si>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</si>
  <si>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</si>
  <si>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</si>
  <si>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</si>
  <si>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</si>
  <si>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</si>
  <si>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</si>
  <si>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</si>
  <si>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</si>
  <si>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</si>
  <si>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</si>
  <si>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</si>
  <si>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</si>
  <si>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</si>
  <si>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</si>
  <si>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</si>
  <si>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</si>
  <si>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</si>
  <si>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</si>
  <si>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</si>
  <si>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</si>
  <si>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</si>
  <si>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</si>
  <si>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</si>
  <si>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</si>
  <si>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</si>
  <si>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</si>
  <si>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</si>
  <si>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</si>
  <si>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</si>
  <si>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</si>
  <si>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</si>
  <si>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</si>
  <si>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</si>
  <si>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</si>
  <si>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</si>
  <si>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</si>
  <si>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</si>
  <si>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</si>
  <si>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</si>
  <si>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</si>
  <si>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</si>
  <si>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</si>
  <si>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</si>
  <si>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</si>
  <si>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</si>
  <si>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</si>
  <si>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</si>
  <si>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</si>
  <si>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</si>
  <si>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</si>
  <si>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</si>
  <si>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</si>
  <si>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</si>
  <si>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</si>
  <si>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</si>
  <si>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</si>
  <si>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</si>
  <si>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</si>
  <si>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</si>
  <si>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</si>
  <si>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</si>
  <si>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</si>
  <si>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</si>
  <si>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</si>
  <si>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</si>
  <si>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</si>
  <si>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</si>
  <si>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</si>
  <si>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</si>
  <si>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</si>
  <si>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</si>
  <si>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</si>
  <si>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</si>
  <si>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</si>
  <si>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</si>
  <si>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</si>
  <si>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</si>
  <si>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</si>
  <si>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</si>
  <si>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</si>
  <si>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</si>
  <si>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</si>
  <si>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</si>
  <si>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</si>
  <si>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</si>
  <si>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</si>
  <si>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</si>
  <si>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</si>
  <si>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</si>
  <si>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</si>
  <si>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</si>
  <si>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</si>
  <si>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</si>
  <si>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</si>
  <si>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</si>
  <si>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</si>
  <si>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</si>
  <si>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</si>
  <si>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</si>
  <si>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</si>
  <si>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</si>
  <si>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</si>
  <si>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</si>
  <si>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</si>
  <si>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</si>
  <si>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</si>
  <si>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</si>
  <si>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</si>
  <si>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</si>
  <si>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</si>
  <si>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</si>
  <si>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</si>
  <si>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</si>
  <si>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</si>
  <si>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</si>
  <si>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</si>
  <si>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</si>
  <si>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</si>
  <si>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</si>
  <si>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</si>
  <si>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</si>
  <si>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</si>
  <si>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</si>
  <si>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</si>
  <si>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</si>
  <si>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</si>
  <si>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</si>
  <si>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</si>
  <si>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</si>
  <si>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</si>
  <si>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</si>
  <si>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</si>
  <si>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</si>
  <si>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</si>
  <si>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</si>
  <si>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</si>
  <si>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</si>
  <si>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</si>
  <si>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</si>
  <si>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</si>
  <si>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</si>
  <si>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</si>
  <si>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</si>
  <si>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</si>
  <si>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</si>
  <si>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</si>
  <si>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</si>
  <si>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</si>
  <si>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</si>
  <si>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</si>
  <si>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</si>
  <si>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</si>
  <si>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</si>
  <si>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</si>
  <si>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</si>
  <si>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</si>
  <si>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</si>
  <si>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</si>
  <si>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</si>
  <si>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</si>
  <si>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</si>
  <si>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</si>
  <si>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</si>
  <si>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</si>
  <si>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</si>
  <si>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</si>
  <si>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</si>
  <si>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</si>
  <si>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</si>
  <si>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</si>
  <si>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</si>
  <si>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</si>
  <si>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</si>
  <si>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</si>
  <si>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</si>
  <si>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</si>
  <si>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</si>
  <si>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</si>
  <si>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</si>
  <si>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</si>
  <si>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</si>
  <si>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</si>
  <si>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</si>
  <si>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</si>
  <si>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</si>
  <si>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</si>
  <si>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</si>
  <si>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</si>
  <si>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</si>
  <si>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</si>
  <si>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</si>
  <si>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</si>
  <si>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</si>
  <si>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</si>
  <si>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</si>
  <si>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</si>
  <si>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</si>
  <si>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</si>
  <si>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</si>
  <si>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</si>
  <si>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</si>
  <si>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</si>
  <si>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</si>
  <si>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</si>
  <si>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</si>
  <si>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</si>
  <si>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</si>
  <si>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</si>
  <si>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</si>
  <si>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</si>
  <si>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</si>
  <si>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</si>
  <si>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</si>
  <si>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</si>
  <si>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</si>
  <si>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</si>
  <si>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</si>
  <si>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</si>
  <si>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</si>
  <si>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</si>
  <si>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</si>
  <si>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</si>
  <si>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</si>
  <si>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</si>
  <si>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</si>
  <si>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</si>
  <si>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</si>
  <si>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</si>
  <si>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</si>
  <si>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</si>
  <si>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</si>
  <si>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</si>
  <si>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</si>
  <si>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</si>
  <si>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</si>
  <si>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</si>
  <si>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</si>
  <si>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</si>
  <si>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</si>
  <si>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</si>
  <si>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</si>
  <si>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</si>
  <si>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</si>
  <si>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</si>
  <si>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</si>
  <si>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</si>
  <si>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</si>
  <si>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</si>
  <si>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</si>
  <si>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</si>
  <si>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</si>
  <si>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</si>
  <si>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</si>
  <si>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</si>
  <si>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</si>
  <si>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</si>
  <si>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</si>
  <si>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</si>
  <si>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</si>
  <si>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</si>
  <si>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</si>
  <si>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</si>
  <si>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</si>
  <si>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</si>
  <si>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</si>
  <si>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</si>
  <si>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</si>
  <si>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</si>
  <si>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</si>
  <si>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</si>
  <si>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</si>
  <si>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</si>
  <si>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</si>
  <si>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</si>
  <si>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</si>
  <si>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</si>
  <si>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</si>
  <si>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</si>
  <si>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</si>
  <si>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</si>
  <si>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</si>
  <si>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</si>
  <si>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</si>
  <si>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</si>
  <si>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</si>
  <si>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</si>
  <si>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</si>
  <si>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</si>
  <si>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</si>
  <si>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</si>
  <si>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</si>
  <si>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</si>
  <si>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</si>
  <si>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</si>
  <si>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</si>
  <si>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</si>
  <si>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</si>
  <si>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</si>
  <si>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</si>
  <si>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</si>
  <si>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</si>
  <si>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</si>
  <si>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</si>
  <si>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</si>
  <si>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</si>
  <si>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</si>
  <si>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</si>
  <si>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</si>
  <si>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</si>
  <si>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</si>
  <si>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</si>
  <si>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</si>
  <si>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</si>
  <si>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</si>
  <si>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</si>
  <si>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</si>
  <si>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</si>
  <si>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</si>
  <si>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</si>
  <si>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</si>
  <si>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</si>
  <si>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</si>
  <si>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</si>
  <si>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</si>
  <si>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</si>
  <si>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</si>
  <si>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</si>
  <si>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</si>
  <si>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</si>
  <si>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</si>
  <si>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</si>
  <si>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</si>
  <si>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</si>
  <si>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</si>
  <si>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</si>
  <si>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</si>
  <si>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</si>
  <si>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</si>
  <si>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</si>
  <si>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</si>
  <si>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</si>
  <si>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</si>
  <si>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</si>
  <si>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</si>
  <si>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</si>
  <si>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</si>
  <si>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</si>
  <si>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</si>
  <si>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</si>
  <si>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</si>
  <si>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</si>
  <si>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</si>
  <si>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</si>
  <si>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</si>
  <si>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</si>
  <si>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</si>
  <si>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</si>
  <si>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</si>
  <si>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</si>
  <si>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</si>
  <si>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</si>
  <si>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</si>
  <si>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</si>
  <si>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</si>
  <si>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</si>
  <si>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</si>
  <si>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</si>
  <si>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</si>
  <si>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</si>
  <si>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</si>
  <si>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</si>
  <si>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</si>
  <si>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</si>
  <si>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</si>
  <si>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</si>
  <si>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</si>
  <si>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</si>
  <si>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</si>
  <si>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</si>
  <si>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</si>
  <si>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</si>
  <si>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</si>
  <si>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</si>
  <si>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</si>
  <si>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</si>
  <si>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</si>
  <si>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</si>
  <si>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</si>
  <si>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</si>
  <si>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</si>
  <si>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</si>
  <si>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</si>
  <si>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</si>
  <si>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</si>
  <si>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</si>
  <si>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</si>
  <si>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</si>
  <si>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</si>
  <si>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</si>
  <si>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</si>
  <si>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</si>
  <si>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</si>
  <si>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</si>
  <si>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</si>
  <si>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</si>
  <si>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</si>
  <si>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</si>
  <si>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</si>
  <si>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</si>
  <si>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</si>
  <si>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</si>
  <si>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</si>
  <si>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</si>
  <si>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</si>
  <si>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</si>
  <si>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</si>
  <si>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</si>
  <si>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</si>
  <si>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</si>
  <si>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</si>
  <si>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</si>
  <si>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</si>
  <si>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</si>
  <si>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</si>
  <si>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</si>
  <si>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</si>
  <si>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</si>
  <si>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</si>
  <si>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</si>
  <si>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</si>
  <si>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</si>
  <si>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</si>
  <si>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</si>
  <si>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</si>
  <si>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</si>
  <si>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</si>
  <si>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</si>
  <si>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</si>
  <si>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</si>
  <si>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</si>
  <si>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</si>
  <si>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</si>
  <si>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</si>
  <si>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</si>
  <si>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</si>
  <si>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</si>
  <si>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</si>
  <si>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</si>
  <si>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</si>
  <si>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</si>
  <si>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</si>
  <si>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</si>
  <si>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</si>
  <si>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</si>
  <si>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</si>
  <si>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</si>
  <si>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</si>
  <si>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</si>
  <si>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</si>
  <si>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</si>
  <si>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</si>
  <si>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</si>
  <si>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</si>
  <si>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</si>
  <si>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</si>
  <si>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</si>
  <si>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</si>
  <si>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</si>
  <si>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</si>
  <si>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</si>
  <si>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</si>
  <si>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</si>
  <si>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</si>
  <si>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</si>
  <si>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</si>
  <si>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</si>
  <si>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</si>
  <si>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</si>
  <si>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</si>
  <si>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</si>
  <si>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</si>
  <si>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</si>
  <si>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</si>
  <si>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</si>
  <si>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</si>
  <si>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</si>
  <si>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</si>
  <si>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</si>
  <si>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</si>
  <si>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</si>
  <si>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</si>
  <si>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</si>
  <si>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</si>
  <si>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</si>
  <si>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</si>
  <si>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</si>
  <si>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</si>
  <si>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</si>
  <si>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</si>
  <si>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</si>
  <si>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</si>
  <si>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</si>
  <si>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</si>
  <si>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</si>
  <si>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</si>
  <si>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</si>
  <si>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</si>
  <si>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</si>
  <si>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</si>
  <si>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</si>
  <si>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</si>
  <si>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</si>
  <si>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</si>
  <si>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</si>
  <si>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</si>
  <si>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</si>
  <si>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</si>
  <si>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</si>
  <si>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</si>
  <si>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</si>
  <si>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</si>
  <si>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</si>
  <si>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</si>
  <si>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</si>
  <si>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</si>
  <si>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</si>
  <si>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</si>
  <si>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</si>
  <si>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</si>
  <si>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</si>
  <si>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</si>
  <si>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</si>
  <si>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</si>
  <si>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</si>
  <si>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</si>
  <si>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</si>
  <si>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</si>
  <si>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</si>
  <si>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</si>
  <si>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</si>
  <si>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</si>
  <si>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</si>
  <si>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</si>
  <si>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</si>
  <si>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</si>
  <si>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</si>
  <si>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</si>
  <si>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</si>
  <si>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</si>
  <si>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</si>
  <si>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</si>
  <si>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</si>
  <si>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</si>
  <si>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</si>
  <si>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</si>
  <si>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</si>
  <si>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</si>
  <si>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</si>
  <si>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</si>
  <si>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</si>
  <si>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</si>
  <si>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</si>
  <si>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</si>
  <si>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</si>
  <si>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</si>
  <si>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</si>
  <si>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</si>
  <si>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</si>
  <si>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</si>
  <si>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</si>
  <si>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</si>
  <si>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</si>
  <si>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</si>
  <si>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</si>
  <si>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</si>
  <si>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</si>
  <si>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</si>
  <si>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</si>
  <si>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</si>
  <si>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</si>
  <si>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</si>
  <si>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</si>
  <si>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</si>
  <si>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</si>
  <si>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</si>
  <si>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</si>
  <si>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</si>
  <si>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</si>
  <si>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</si>
  <si>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</si>
  <si>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</si>
  <si>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</si>
  <si>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</si>
  <si>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</si>
  <si>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</si>
  <si>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</si>
  <si>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</si>
  <si>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</si>
  <si>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</si>
  <si>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</si>
  <si>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</si>
  <si>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</si>
  <si>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</si>
  <si>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</si>
  <si>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</si>
  <si>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</si>
  <si>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</si>
  <si>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</si>
  <si>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</si>
  <si>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</si>
  <si>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</si>
  <si>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</si>
  <si>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</si>
  <si>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</si>
  <si>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</si>
  <si>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</si>
  <si>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</si>
  <si>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</si>
  <si>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</si>
  <si>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</si>
  <si>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</si>
  <si>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</si>
  <si>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</si>
  <si>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</si>
  <si>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</si>
  <si>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</si>
  <si>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</si>
  <si>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</si>
  <si>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</si>
  <si>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</si>
  <si>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</si>
  <si>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</si>
  <si>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</si>
  <si>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</si>
  <si>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</si>
  <si>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</si>
  <si>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</si>
  <si>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</si>
  <si>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</si>
  <si>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</si>
  <si>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</si>
  <si>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</si>
  <si>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</si>
  <si>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</si>
  <si>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</si>
  <si>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</si>
  <si>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</si>
  <si>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</si>
  <si>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</si>
  <si>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</si>
  <si>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</si>
  <si>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</si>
  <si>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</si>
  <si>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</si>
  <si>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</si>
  <si>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</si>
  <si>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</si>
  <si>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</si>
  <si>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</si>
  <si>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</si>
  <si>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</si>
  <si>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</si>
  <si>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</si>
  <si>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</si>
  <si>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</si>
  <si>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</si>
  <si>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</si>
  <si>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</si>
  <si>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</si>
  <si>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</si>
  <si>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</si>
  <si>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</si>
  <si>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</si>
  <si>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</si>
  <si>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</si>
  <si>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</si>
  <si>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</si>
  <si>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</si>
  <si>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</si>
  <si>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</si>
  <si>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</si>
  <si>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</si>
  <si>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</si>
  <si>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</si>
  <si>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</si>
  <si>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</si>
  <si>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</si>
  <si>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</si>
  <si>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</si>
  <si>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</si>
  <si>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</si>
  <si>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</si>
  <si>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</si>
  <si>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</si>
  <si>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</si>
  <si>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</si>
  <si>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</si>
  <si>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</si>
  <si>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</si>
  <si>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</si>
  <si>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</si>
  <si>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</si>
  <si>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</si>
  <si>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</si>
  <si>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</si>
  <si>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</si>
  <si>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</si>
  <si>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</si>
  <si>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</si>
  <si>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</si>
  <si>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</si>
  <si>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</si>
  <si>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</si>
  <si>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</si>
  <si>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</si>
  <si>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</si>
  <si>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</si>
  <si>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</si>
  <si>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</si>
  <si>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</si>
  <si>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</si>
  <si>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</si>
  <si>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</si>
  <si>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</si>
  <si>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</si>
  <si>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</si>
  <si>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</si>
  <si>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</si>
  <si>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</si>
  <si>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</si>
  <si>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</si>
  <si>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</si>
  <si>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</si>
  <si>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</si>
  <si>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</si>
  <si>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</si>
  <si>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</si>
  <si>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</si>
  <si>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</si>
  <si>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</si>
  <si>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</si>
  <si>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</si>
  <si>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</si>
  <si>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</si>
  <si>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</si>
  <si>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</si>
  <si>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</si>
  <si>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</si>
  <si>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</si>
  <si>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</si>
  <si>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</si>
  <si>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</si>
  <si>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</si>
  <si>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</si>
  <si>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</si>
  <si>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</si>
  <si>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</si>
  <si>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</si>
  <si>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</si>
  <si>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</si>
  <si>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</si>
  <si>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</si>
  <si>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</si>
  <si>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</si>
  <si>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</si>
  <si>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</si>
  <si>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</si>
  <si>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</si>
  <si>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</si>
  <si>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</si>
  <si>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</si>
  <si>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</si>
  <si>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</si>
  <si>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</si>
  <si>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</si>
  <si>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</si>
  <si>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</si>
  <si>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</si>
  <si>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</si>
  <si>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</si>
  <si>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</si>
  <si>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</si>
  <si>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</si>
  <si>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</si>
  <si>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</si>
  <si>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</si>
  <si>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</si>
  <si>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</si>
  <si>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</si>
  <si>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</si>
  <si>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</si>
  <si>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</si>
  <si>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</si>
  <si>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</si>
  <si>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</si>
  <si>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</si>
  <si>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</si>
  <si>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</si>
  <si>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</si>
  <si>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</si>
  <si>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</si>
  <si>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</si>
  <si>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</si>
  <si>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</si>
  <si>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</si>
  <si>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</si>
  <si>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</si>
  <si>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</si>
  <si>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</si>
  <si>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</si>
  <si>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</si>
  <si>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</si>
  <si>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</si>
  <si>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</si>
  <si>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</si>
  <si>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</si>
  <si>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</si>
  <si>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</si>
  <si>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</si>
  <si>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</si>
  <si>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</si>
  <si>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</si>
  <si>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</si>
  <si>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</si>
  <si>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</si>
  <si>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</si>
  <si>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</si>
  <si>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</si>
  <si>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</si>
  <si>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</si>
  <si>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</si>
  <si>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</si>
  <si>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</si>
  <si>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</si>
  <si>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</si>
  <si>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</si>
  <si>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</si>
  <si>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</si>
  <si>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</si>
  <si>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</si>
  <si>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</si>
  <si>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</si>
  <si>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</si>
  <si>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</si>
  <si>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</si>
  <si>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</si>
  <si>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</si>
  <si>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</si>
  <si>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</si>
  <si>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</si>
  <si>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</si>
  <si>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</si>
  <si>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</si>
  <si>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</si>
  <si>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</si>
  <si>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</si>
  <si>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</si>
  <si>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</si>
  <si>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</si>
  <si>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</si>
  <si>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</si>
  <si>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</si>
  <si>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</si>
  <si>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</si>
  <si>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</si>
  <si>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</si>
  <si>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</si>
  <si>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</si>
  <si>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</si>
  <si>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</si>
  <si>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</si>
  <si>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</si>
  <si>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</si>
  <si>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</si>
  <si>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</si>
  <si>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</si>
  <si>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</si>
  <si>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</si>
  <si>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</si>
  <si>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</si>
  <si>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</si>
  <si>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</si>
  <si>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</si>
  <si>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</si>
  <si>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</si>
  <si>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</si>
  <si>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</si>
  <si>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</si>
  <si>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</si>
  <si>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</si>
  <si>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</si>
  <si>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</si>
  <si>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</si>
  <si>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</si>
  <si>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</si>
  <si>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</si>
  <si>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</si>
  <si>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</si>
  <si>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</si>
  <si>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</si>
  <si>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</si>
  <si>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</si>
  <si>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</si>
  <si>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</si>
  <si>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</si>
  <si>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</si>
  <si>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</si>
  <si>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</si>
  <si>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</si>
  <si>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</si>
  <si>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</si>
  <si>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</si>
  <si>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</si>
  <si>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</si>
  <si>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</si>
  <si>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</si>
  <si>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</si>
  <si>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</si>
  <si>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</si>
  <si>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</si>
  <si>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</si>
  <si>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</si>
  <si>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</si>
  <si>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</si>
  <si>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</si>
  <si>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</si>
  <si>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</si>
  <si>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</si>
  <si>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</si>
  <si>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</si>
  <si>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</si>
  <si>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</si>
  <si>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</si>
  <si>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</si>
  <si>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</si>
  <si>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</si>
  <si>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</si>
  <si>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</si>
  <si>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</si>
  <si>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</si>
  <si>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</si>
  <si>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</si>
  <si>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</si>
  <si>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</si>
  <si>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</si>
  <si>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</si>
  <si>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</si>
  <si>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</si>
  <si>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</si>
  <si>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</si>
  <si>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</si>
  <si>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</si>
  <si>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</si>
  <si>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</si>
  <si>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</si>
  <si>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</si>
  <si>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</si>
  <si>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</si>
  <si>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</si>
  <si>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</si>
  <si>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</si>
  <si>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</si>
  <si>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</si>
  <si>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</si>
  <si>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</si>
  <si>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</si>
  <si>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</si>
  <si>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</si>
  <si>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</si>
  <si>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</si>
  <si>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</si>
  <si>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</si>
  <si>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</si>
  <si>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</si>
  <si>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</si>
  <si>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</si>
  <si>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</si>
  <si>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</si>
  <si>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</si>
  <si>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</si>
  <si>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</si>
  <si>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</si>
  <si>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</si>
  <si>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</si>
  <si>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</si>
  <si>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</si>
  <si>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</si>
  <si>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</si>
  <si>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</si>
  <si>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</si>
  <si>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</si>
  <si>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</si>
  <si>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</si>
  <si>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</si>
  <si>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</si>
  <si>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</si>
  <si>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</si>
  <si>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</si>
  <si>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</si>
  <si>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</si>
  <si>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</si>
  <si>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</si>
  <si>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</si>
  <si>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</si>
  <si>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</si>
  <si>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</si>
  <si>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</si>
  <si>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</si>
  <si>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</si>
  <si>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</si>
  <si>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</si>
  <si>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</si>
  <si>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</si>
  <si>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</si>
  <si>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</si>
  <si>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</si>
  <si>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</si>
  <si>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</si>
  <si>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</si>
  <si>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</si>
  <si>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</si>
  <si>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</si>
  <si>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</si>
  <si>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</si>
  <si>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</si>
  <si>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</si>
  <si>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</si>
  <si>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</si>
  <si>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</si>
  <si>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</si>
  <si>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</si>
  <si>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</si>
  <si>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</si>
  <si>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</si>
  <si>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</si>
  <si>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</si>
  <si>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</si>
  <si>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</si>
  <si>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</si>
  <si>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</si>
  <si>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</si>
  <si>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</si>
  <si>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</si>
  <si>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</si>
  <si>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</si>
  <si>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</si>
  <si>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</si>
  <si>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</si>
  <si>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</si>
  <si>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</si>
  <si>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</si>
  <si>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</si>
  <si>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</si>
  <si>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</si>
  <si>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</si>
  <si>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</si>
  <si>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</si>
  <si>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</si>
  <si>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</si>
  <si>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</si>
  <si>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</si>
  <si>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</si>
  <si>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</si>
  <si>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</si>
  <si>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</si>
  <si>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</si>
  <si>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</si>
  <si>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</si>
  <si>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</si>
  <si>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</si>
  <si>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</si>
  <si>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</si>
  <si>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</si>
  <si>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</si>
  <si>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</si>
  <si>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</si>
  <si>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</si>
  <si>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</si>
  <si>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</si>
  <si>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</si>
  <si>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</si>
  <si>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</si>
  <si>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</si>
  <si>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</si>
  <si>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</si>
  <si>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</si>
  <si>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</si>
  <si>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</si>
  <si>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</si>
  <si>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</si>
  <si>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</si>
  <si>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</si>
  <si>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</si>
  <si>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</si>
  <si>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</si>
  <si>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</si>
  <si>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</si>
  <si>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</si>
  <si>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</si>
  <si>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</si>
  <si>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</si>
  <si>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</si>
  <si>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</si>
  <si>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</si>
  <si>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</si>
  <si>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</si>
  <si>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</si>
  <si>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</si>
  <si>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</si>
  <si>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</si>
  <si>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</si>
  <si>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</si>
  <si>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</si>
  <si>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</si>
  <si>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</si>
  <si>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</si>
  <si>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</si>
  <si>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</si>
  <si>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</si>
  <si>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</si>
  <si>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</si>
  <si>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</si>
  <si>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</si>
  <si>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</si>
  <si>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</si>
  <si>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</si>
  <si>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</si>
  <si>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</si>
  <si>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</si>
  <si>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</si>
  <si>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</si>
  <si>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</si>
  <si>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</si>
  <si>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</si>
  <si>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</si>
  <si>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</si>
  <si>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</si>
  <si>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</si>
  <si>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</si>
  <si>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</si>
  <si>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</si>
  <si>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</si>
  <si>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</si>
  <si>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</si>
  <si>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</si>
  <si>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</si>
  <si>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</si>
  <si>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</si>
  <si>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</si>
  <si>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</si>
  <si>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</si>
  <si>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</si>
  <si>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</si>
  <si>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</si>
  <si>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</si>
  <si>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</si>
  <si>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</si>
  <si>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</si>
  <si>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</si>
  <si>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</si>
  <si>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</si>
  <si>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</si>
  <si>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</si>
  <si>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</si>
  <si>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</si>
  <si>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</si>
  <si>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</si>
  <si>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</si>
  <si>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</si>
  <si>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</si>
  <si>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</si>
  <si>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</si>
  <si>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</si>
  <si>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</si>
  <si>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</si>
  <si>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</si>
  <si>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</si>
  <si>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</si>
  <si>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</si>
  <si>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</si>
  <si>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</si>
  <si>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</si>
  <si>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</si>
  <si>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</si>
  <si>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</si>
  <si>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</si>
  <si>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</si>
  <si>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</si>
  <si>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</si>
  <si>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</si>
  <si>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</si>
  <si>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</si>
  <si>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</si>
  <si>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</si>
  <si>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</si>
  <si>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</si>
  <si>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</si>
  <si>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</si>
  <si>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</si>
  <si>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</si>
  <si>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</si>
  <si>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</si>
  <si>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</si>
  <si>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</si>
  <si>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</si>
  <si>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</si>
  <si>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</si>
  <si>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</si>
  <si>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</si>
  <si>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</si>
  <si>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</si>
  <si>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</si>
  <si>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</si>
  <si>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</si>
  <si>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</si>
  <si>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</si>
  <si>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</si>
  <si>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</si>
  <si>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</si>
  <si>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</si>
  <si>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</si>
  <si>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</si>
  <si>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</si>
  <si>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</si>
  <si>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</si>
  <si>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</si>
  <si>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</si>
  <si>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</si>
  <si>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</si>
  <si>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</si>
  <si>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</si>
  <si>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</si>
  <si>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</si>
  <si>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</si>
  <si>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</si>
  <si>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</si>
  <si>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</si>
  <si>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</si>
  <si>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</si>
  <si>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</si>
  <si>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</si>
  <si>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</si>
  <si>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</si>
  <si>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</si>
  <si>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</si>
  <si>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</si>
  <si>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</si>
  <si>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</si>
  <si>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</si>
  <si>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</si>
  <si>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</si>
  <si>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</si>
  <si>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</si>
  <si>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</si>
  <si>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</si>
  <si>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</si>
  <si>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</si>
  <si>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</si>
  <si>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</si>
  <si>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</si>
  <si>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</si>
  <si>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</si>
  <si>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</si>
  <si>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</si>
  <si>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</si>
  <si>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</si>
  <si>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</si>
  <si>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</si>
  <si>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</si>
  <si>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</si>
  <si>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</si>
  <si>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</si>
  <si>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</si>
  <si>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</si>
  <si>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</si>
  <si>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</si>
  <si>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</si>
  <si>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</si>
  <si>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</si>
  <si>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</si>
  <si>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</si>
  <si>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</si>
  <si>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</si>
  <si>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</si>
  <si>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</si>
  <si>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</si>
  <si>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</si>
  <si>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</si>
  <si>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</si>
  <si>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</si>
  <si>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</si>
  <si>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</si>
  <si>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</si>
  <si>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</si>
  <si>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</si>
  <si>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</si>
  <si>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</si>
  <si>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</si>
  <si>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</si>
  <si>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</si>
  <si>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</si>
  <si>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</si>
  <si>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</si>
  <si>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</si>
  <si>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</si>
  <si>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</si>
  <si>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</si>
  <si>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</si>
  <si>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</si>
  <si>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</si>
  <si>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</si>
  <si>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</si>
  <si>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</si>
  <si>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</si>
  <si>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</si>
  <si>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</si>
  <si>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</si>
  <si>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</si>
  <si>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</si>
  <si>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</si>
  <si>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</si>
  <si>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</si>
  <si>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</si>
  <si>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</si>
  <si>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</si>
  <si>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</si>
  <si>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</si>
  <si>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</si>
  <si>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</si>
  <si>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</si>
  <si>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</si>
  <si>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</si>
  <si>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</si>
  <si>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</si>
  <si>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</si>
  <si>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</si>
  <si>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</si>
  <si>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</si>
  <si>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</si>
  <si>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</si>
  <si>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</si>
  <si>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</si>
  <si>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</si>
  <si>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</si>
  <si>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</si>
  <si>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</si>
  <si>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</si>
  <si>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</si>
  <si>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</si>
  <si>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</si>
  <si>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</si>
  <si>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</si>
  <si>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</si>
  <si>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</si>
  <si>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</si>
  <si>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</si>
  <si>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</si>
  <si>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</si>
  <si>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</si>
  <si>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</si>
  <si>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</si>
  <si>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</si>
  <si>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</si>
  <si>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</si>
  <si>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</si>
  <si>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</si>
  <si>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</si>
  <si>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</si>
  <si>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</si>
  <si>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</si>
  <si>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</si>
  <si>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</si>
  <si>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</si>
  <si>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</si>
  <si>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</si>
  <si>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</si>
  <si>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</si>
  <si>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</si>
  <si>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</si>
  <si>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</si>
  <si>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</si>
  <si>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</si>
  <si>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</si>
  <si>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</si>
  <si>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</si>
  <si>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</si>
  <si>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</si>
  <si>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</si>
  <si>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</si>
  <si>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</si>
  <si>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</si>
  <si>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</si>
  <si>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</si>
  <si>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</si>
  <si>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</si>
  <si>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</si>
  <si>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</si>
  <si>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</si>
  <si>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</si>
  <si>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</si>
  <si>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</si>
  <si>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</si>
  <si>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</si>
  <si>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</si>
  <si>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</si>
  <si>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</si>
  <si>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</si>
  <si>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</si>
  <si>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</si>
  <si>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</si>
  <si>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</si>
  <si>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</si>
  <si>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</si>
  <si>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</si>
  <si>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</si>
  <si>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</si>
  <si>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</si>
  <si>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</si>
  <si>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</si>
  <si>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</si>
  <si>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</si>
  <si>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</si>
  <si>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</si>
  <si>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</si>
  <si>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</si>
  <si>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</si>
  <si>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</si>
  <si>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</si>
  <si>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</si>
  <si>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</si>
  <si>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</si>
  <si>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</si>
  <si>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</si>
  <si>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</si>
  <si>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</si>
  <si>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</si>
  <si>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</si>
  <si>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</si>
  <si>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</si>
  <si>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</si>
  <si>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</si>
  <si>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</si>
  <si>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</si>
  <si>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</si>
  <si>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</si>
  <si>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</si>
  <si>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</si>
  <si>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</si>
  <si>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</si>
  <si>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</si>
  <si>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</si>
  <si>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</si>
  <si>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</si>
  <si>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</si>
  <si>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</si>
  <si>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</si>
  <si>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</si>
  <si>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</si>
  <si>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</si>
  <si>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</si>
  <si>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</si>
  <si>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</si>
  <si>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</si>
  <si>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</si>
  <si>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</si>
  <si>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</si>
  <si>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</si>
  <si>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</si>
  <si>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</si>
  <si>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</si>
  <si>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</si>
  <si>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</si>
  <si>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</si>
  <si>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</si>
  <si>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</si>
  <si>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</si>
  <si>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</si>
  <si>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</si>
  <si>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</si>
  <si>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</si>
  <si>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</si>
  <si>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</si>
  <si>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</si>
  <si>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</si>
  <si>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</si>
  <si>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</si>
  <si>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</si>
  <si>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</si>
  <si>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</si>
  <si>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</si>
  <si>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</si>
  <si>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</si>
  <si>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</si>
  <si>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</si>
  <si>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</si>
  <si>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</si>
  <si>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</si>
  <si>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</si>
  <si>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</si>
  <si>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</si>
  <si>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</si>
  <si>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</si>
  <si>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</si>
  <si>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</si>
  <si>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</si>
  <si>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</si>
  <si>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</si>
  <si>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</si>
  <si>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</si>
  <si>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</si>
  <si>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</si>
  <si>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</si>
  <si>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</si>
  <si>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</si>
  <si>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</si>
  <si>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</si>
  <si>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</si>
  <si>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</si>
  <si>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</si>
  <si>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</si>
  <si>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</si>
  <si>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</si>
  <si>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</si>
  <si>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</si>
  <si>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</si>
  <si>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</si>
  <si>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</si>
  <si>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</si>
  <si>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</si>
  <si>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</si>
  <si>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</si>
  <si>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</si>
  <si>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</si>
  <si>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</si>
  <si>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</si>
  <si>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</si>
  <si>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</si>
  <si>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</si>
  <si>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</si>
  <si>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</si>
  <si>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</si>
  <si>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</si>
  <si>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</si>
  <si>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</si>
  <si>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</si>
  <si>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</si>
  <si>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</si>
  <si>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</si>
  <si>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</si>
  <si>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</si>
  <si>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</si>
  <si>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</si>
  <si>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</si>
  <si>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</si>
  <si>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</si>
  <si>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</si>
  <si>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</si>
  <si>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</si>
  <si>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</si>
  <si>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</si>
  <si>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</si>
  <si>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</si>
  <si>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</si>
  <si>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</si>
  <si>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</si>
  <si>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</si>
  <si>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</si>
  <si>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</si>
  <si>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</si>
  <si>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</si>
  <si>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</si>
  <si>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</si>
  <si>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</si>
  <si>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</si>
  <si>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</si>
  <si>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</si>
  <si>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</si>
  <si>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</si>
  <si>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</si>
  <si>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</si>
  <si>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</si>
  <si>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</si>
  <si>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</si>
  <si>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</si>
  <si>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</si>
  <si>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</si>
  <si>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</si>
  <si>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</si>
  <si>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</si>
  <si>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</si>
  <si>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</si>
  <si>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</si>
  <si>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</si>
  <si>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</si>
  <si>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</si>
  <si>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</si>
  <si>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</si>
  <si>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</si>
  <si>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</si>
  <si>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</si>
  <si>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</si>
  <si>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</si>
  <si>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</si>
  <si>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</si>
  <si>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</si>
  <si>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</si>
  <si>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</si>
  <si>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</si>
  <si>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</si>
  <si>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</si>
  <si>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</si>
  <si>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</si>
  <si>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</si>
  <si>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</si>
  <si>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</si>
  <si>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</si>
  <si>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</si>
  <si>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</si>
  <si>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</si>
  <si>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</si>
  <si>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</si>
  <si>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</si>
  <si>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</si>
  <si>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</si>
  <si>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</si>
  <si>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</si>
  <si>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</si>
  <si>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</si>
  <si>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</si>
  <si>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</si>
  <si>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</si>
  <si>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</si>
  <si>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</si>
  <si>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</si>
  <si>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</si>
  <si>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</si>
  <si>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</si>
  <si>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</si>
  <si>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</si>
  <si>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</si>
  <si>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</si>
  <si>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</si>
  <si>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</si>
  <si>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</si>
  <si>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</si>
  <si>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</si>
  <si>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</si>
  <si>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</si>
  <si>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</si>
  <si>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</si>
  <si>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</si>
  <si>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</si>
  <si>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</si>
  <si>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</si>
  <si>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</si>
  <si>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</si>
  <si>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</si>
  <si>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</si>
  <si>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</si>
  <si>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</si>
  <si>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</si>
  <si>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</si>
  <si>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</si>
  <si>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</si>
  <si>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</si>
  <si>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</si>
  <si>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</si>
  <si>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</si>
  <si>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</si>
  <si>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</si>
  <si>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</si>
  <si>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</si>
  <si>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</si>
  <si>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</si>
  <si>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</si>
  <si>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</si>
  <si>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</si>
  <si>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</si>
  <si>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</si>
  <si>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</si>
  <si>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</si>
  <si>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</si>
  <si>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</si>
  <si>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</si>
  <si>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</si>
  <si>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</si>
  <si>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</si>
  <si>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</si>
  <si>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</si>
  <si>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</si>
  <si>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</si>
  <si>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</si>
  <si>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</si>
  <si>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</si>
  <si>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</si>
  <si>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</si>
  <si>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</si>
  <si>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</si>
  <si>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</si>
  <si>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</si>
  <si>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</si>
  <si>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</si>
  <si>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</si>
  <si>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</si>
  <si>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</si>
  <si>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</si>
  <si>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</si>
  <si>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</si>
  <si>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</si>
  <si>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</si>
  <si>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</si>
  <si>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</si>
  <si>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</si>
  <si>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</si>
  <si>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</si>
  <si>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</si>
  <si>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</si>
  <si>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</si>
  <si>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</si>
  <si>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</si>
  <si>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</si>
  <si>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</si>
  <si>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</si>
  <si>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</si>
  <si>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</si>
  <si>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</si>
  <si>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</si>
  <si>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</si>
  <si>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</si>
  <si>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</si>
  <si>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</si>
  <si>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</si>
  <si>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</si>
  <si>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</si>
  <si>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</si>
  <si>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</si>
  <si>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</si>
  <si>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</si>
  <si>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</si>
  <si>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</si>
  <si>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</si>
  <si>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</si>
  <si>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</si>
  <si>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</si>
  <si>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</si>
  <si>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</si>
  <si>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</si>
  <si>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</si>
  <si>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</si>
  <si>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</si>
  <si>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</si>
  <si>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</si>
  <si>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</si>
  <si>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</si>
  <si>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</si>
  <si>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</si>
  <si>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</si>
  <si>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</si>
  <si>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</si>
  <si>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</si>
  <si>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</si>
  <si>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</si>
  <si>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</si>
  <si>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</si>
  <si>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</si>
  <si>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</si>
  <si>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</si>
  <si>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</si>
  <si>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</si>
  <si>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</si>
  <si>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</si>
  <si>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</si>
  <si>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</si>
  <si>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</si>
  <si>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</si>
  <si>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</si>
  <si>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</si>
  <si>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</si>
  <si>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</si>
  <si>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</si>
  <si>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</si>
  <si>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</si>
  <si>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</si>
  <si>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</si>
  <si>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</si>
  <si>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</si>
  <si>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</si>
  <si>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</si>
  <si>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</si>
  <si>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</si>
  <si>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</si>
  <si>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</si>
  <si>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</si>
  <si>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</si>
  <si>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</si>
  <si>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</si>
  <si>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</si>
  <si>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</si>
  <si>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</si>
  <si>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</si>
  <si>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</si>
  <si>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</si>
  <si>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</si>
  <si>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</si>
  <si>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</si>
  <si>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</si>
  <si>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</si>
  <si>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</si>
  <si>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</si>
  <si>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</si>
  <si>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</si>
  <si>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</si>
  <si>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</si>
  <si>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</si>
  <si>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</si>
  <si>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</si>
  <si>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</si>
  <si>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</si>
  <si>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</si>
  <si>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</si>
  <si>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</si>
  <si>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</si>
  <si>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</si>
  <si>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</si>
  <si>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</si>
  <si>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</si>
  <si>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</si>
  <si>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</si>
  <si>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</si>
  <si>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</si>
  <si>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</si>
  <si>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</si>
  <si>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</si>
  <si>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</si>
  <si>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</si>
  <si>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</si>
  <si>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</si>
  <si>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</si>
  <si>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</si>
  <si>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</si>
  <si>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</si>
  <si>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</si>
  <si>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</si>
  <si>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</si>
  <si>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</si>
  <si>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</si>
  <si>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</si>
  <si>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</si>
  <si>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</si>
  <si>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</si>
  <si>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</si>
  <si>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</si>
  <si>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</si>
  <si>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</si>
  <si>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</si>
  <si>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</si>
  <si>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</si>
  <si>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</si>
  <si>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</si>
  <si>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</si>
  <si>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</si>
  <si>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</si>
  <si>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</si>
  <si>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</si>
  <si>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</si>
  <si>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</si>
  <si>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</si>
  <si>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</si>
  <si>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</si>
  <si>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</si>
  <si>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</si>
  <si>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</si>
  <si>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</si>
  <si>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</si>
  <si>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</si>
  <si>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</si>
  <si>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</si>
  <si>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</si>
  <si>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</si>
  <si>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</si>
  <si>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</si>
  <si>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</si>
  <si>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</si>
  <si>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</si>
  <si>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</si>
  <si>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</si>
  <si>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</si>
  <si>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</si>
  <si>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</si>
  <si>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</si>
  <si>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</si>
  <si>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</si>
  <si>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</si>
  <si>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</si>
  <si>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</si>
  <si>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</si>
  <si>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</si>
  <si>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</si>
  <si>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</si>
  <si>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</si>
  <si>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</si>
  <si>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</si>
  <si>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</si>
  <si>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</si>
  <si>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</si>
  <si>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</si>
  <si>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</si>
  <si>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</si>
  <si>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</si>
  <si>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</si>
  <si>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</si>
  <si>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</si>
  <si>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</si>
  <si>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</si>
  <si>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</si>
  <si>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</si>
  <si>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</si>
  <si>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</si>
  <si>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</si>
  <si>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</si>
  <si>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</si>
  <si>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</si>
  <si>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</si>
  <si>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</si>
  <si>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</si>
  <si>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</si>
  <si>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</si>
  <si>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</si>
  <si>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</si>
  <si>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</si>
  <si>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</si>
  <si>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</si>
  <si>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</si>
  <si>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</si>
  <si>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</si>
  <si>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</si>
  <si>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</si>
  <si>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</si>
  <si>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</si>
  <si>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</si>
  <si>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</si>
  <si>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</si>
  <si>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</si>
  <si>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</si>
  <si>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</si>
  <si>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</si>
  <si>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</si>
  <si>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</si>
  <si>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</si>
  <si>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</si>
  <si>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</si>
  <si>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</si>
  <si>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</si>
  <si>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</si>
  <si>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</si>
  <si>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</si>
  <si>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</si>
  <si>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</si>
  <si>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</si>
  <si>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</si>
  <si>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</si>
  <si>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</si>
  <si>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</si>
  <si>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</si>
  <si>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</si>
  <si>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</si>
  <si>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</si>
  <si>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</si>
  <si>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</si>
  <si>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</si>
  <si>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</si>
  <si>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</si>
  <si>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</si>
  <si>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</si>
  <si>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</si>
  <si>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</si>
  <si>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</si>
  <si>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</si>
  <si>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</si>
  <si>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</si>
  <si>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</si>
  <si>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</si>
  <si>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</si>
  <si>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</si>
  <si>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</si>
  <si>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</si>
  <si>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</si>
  <si>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</si>
  <si>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</si>
  <si>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</si>
  <si>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</si>
  <si>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</si>
  <si>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</si>
  <si>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</si>
  <si>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</si>
  <si>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</si>
  <si>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</si>
  <si>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</si>
  <si>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</si>
  <si>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</si>
  <si>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</si>
  <si>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</si>
  <si>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</si>
  <si>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</si>
  <si>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</si>
  <si>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</si>
  <si>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</si>
  <si>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</si>
  <si>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</si>
  <si>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</si>
  <si>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</si>
  <si>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</si>
  <si>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</si>
  <si>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</si>
  <si>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</si>
  <si>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</si>
  <si>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</si>
  <si>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</si>
  <si>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</si>
  <si>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</si>
  <si>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</si>
  <si>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</si>
  <si>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</si>
  <si>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</si>
  <si>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</si>
  <si>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</si>
  <si>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</si>
  <si>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</si>
  <si>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</si>
  <si>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</si>
  <si>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</si>
  <si>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</si>
  <si>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</si>
  <si>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</si>
  <si>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</si>
  <si>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</si>
  <si>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</si>
  <si>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</si>
  <si>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</si>
  <si>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</si>
  <si>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</si>
  <si>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</si>
  <si>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</si>
  <si>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</si>
  <si>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</si>
  <si>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</si>
  <si>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</si>
  <si>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</si>
  <si>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</si>
  <si>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</si>
  <si>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</si>
  <si>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</si>
  <si>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</si>
  <si>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</si>
  <si>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</si>
  <si>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</si>
  <si>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</si>
  <si>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</si>
  <si>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</si>
  <si>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</si>
  <si>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</si>
  <si>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</si>
  <si>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</si>
  <si>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</si>
  <si>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</si>
  <si>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</si>
  <si>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</si>
  <si>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</si>
  <si>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</si>
  <si>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</si>
  <si>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</si>
  <si>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</si>
  <si>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</si>
  <si>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</si>
  <si>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</si>
  <si>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</si>
  <si>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</si>
  <si>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</si>
  <si>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</si>
  <si>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</si>
  <si>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</si>
  <si>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</si>
  <si>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</si>
  <si>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</si>
  <si>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</si>
  <si>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</si>
  <si>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</si>
  <si>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</si>
  <si>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</si>
  <si>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</si>
  <si>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</si>
  <si>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</si>
  <si>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</si>
  <si>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</si>
  <si>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</si>
  <si>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</si>
  <si>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</si>
  <si>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</si>
  <si>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</si>
  <si>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</si>
  <si>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</si>
  <si>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</si>
  <si>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</si>
  <si>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</si>
  <si>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</si>
  <si>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</si>
  <si>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</si>
  <si>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</si>
  <si>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</si>
  <si>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</si>
  <si>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</si>
  <si>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</si>
  <si>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</si>
  <si>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</si>
  <si>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</si>
  <si>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</si>
  <si>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</si>
  <si>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</si>
  <si>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</si>
  <si>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</si>
  <si>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</si>
  <si>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</si>
  <si>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</si>
  <si>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</si>
  <si>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</si>
  <si>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</si>
  <si>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</si>
  <si>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</si>
  <si>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</si>
  <si>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</si>
  <si>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</si>
  <si>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</si>
  <si>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</si>
  <si>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</si>
  <si>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</si>
  <si>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</si>
  <si>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</si>
  <si>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</si>
  <si>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</si>
  <si>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</si>
  <si>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</si>
  <si>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</si>
  <si>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</si>
  <si>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</si>
  <si>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</si>
  <si>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</si>
  <si>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</si>
  <si>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</si>
  <si>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</si>
  <si>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</si>
  <si>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</si>
  <si>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</si>
  <si>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</si>
  <si>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</si>
  <si>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</si>
  <si>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</si>
  <si>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</si>
  <si>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</si>
  <si>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</si>
  <si>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</si>
  <si>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</si>
  <si>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</si>
  <si>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</si>
  <si>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</si>
  <si>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</si>
  <si>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</si>
  <si>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</si>
  <si>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</si>
  <si>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</si>
  <si>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</si>
  <si>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</si>
  <si>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</si>
  <si>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</si>
  <si>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</si>
  <si>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</si>
  <si>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</si>
  <si>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</si>
  <si>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</si>
  <si>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</si>
  <si>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</si>
  <si>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</si>
  <si>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</si>
  <si>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</si>
  <si>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</si>
  <si>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</si>
  <si>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</si>
  <si>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</si>
  <si>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</si>
  <si>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</si>
  <si>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</si>
  <si>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</si>
  <si>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</si>
  <si>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</si>
  <si>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</si>
  <si>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</si>
  <si>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</si>
  <si>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</si>
  <si>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</si>
  <si>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</si>
  <si>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</si>
  <si>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</si>
  <si>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</si>
  <si>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</si>
  <si>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</si>
  <si>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</si>
  <si>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</si>
  <si>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</si>
  <si>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</si>
  <si>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</si>
  <si>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</si>
  <si>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</si>
  <si>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</si>
  <si>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</si>
  <si>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</si>
  <si>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</si>
  <si>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</si>
  <si>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</si>
  <si>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</si>
  <si>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</si>
  <si>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</si>
  <si>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</si>
  <si>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</si>
  <si>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</si>
  <si>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</si>
  <si>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</si>
  <si>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</si>
  <si>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</si>
  <si>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</si>
  <si>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</si>
  <si>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</si>
  <si>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</si>
  <si>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</si>
  <si>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</si>
  <si>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</si>
  <si>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</si>
  <si>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</si>
  <si>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</si>
  <si>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</si>
  <si>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</si>
  <si>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</si>
  <si>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</si>
  <si>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</si>
  <si>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</si>
  <si>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</si>
  <si>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</si>
  <si>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</si>
  <si>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</si>
  <si>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</si>
  <si>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</si>
  <si>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</si>
  <si>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</si>
  <si>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</si>
  <si>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</si>
  <si>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</si>
  <si>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</si>
  <si>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</si>
  <si>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</si>
  <si>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</si>
  <si>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</si>
  <si>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</si>
  <si>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</si>
  <si>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</si>
  <si>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</si>
  <si>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</si>
  <si>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</si>
  <si>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</si>
  <si>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</si>
  <si>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</si>
  <si>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</si>
  <si>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</si>
  <si>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</si>
  <si>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</si>
  <si>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</si>
  <si>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</si>
  <si>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</si>
  <si>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</si>
  <si>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</si>
  <si>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</si>
  <si>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</si>
  <si>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</si>
  <si>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</si>
  <si>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</si>
  <si>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</si>
  <si>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</si>
  <si>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</si>
  <si>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</si>
  <si>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</si>
  <si>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</si>
  <si>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</si>
  <si>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</si>
  <si>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</si>
  <si>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</si>
  <si>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</si>
  <si>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</si>
  <si>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</si>
  <si>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</si>
  <si>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</si>
  <si>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</si>
  <si>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</si>
  <si>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</si>
  <si>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</si>
  <si>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</si>
  <si>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</si>
  <si>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</si>
  <si>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</si>
  <si>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</si>
  <si>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</si>
  <si>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</si>
  <si>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</si>
  <si>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</si>
  <si>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</si>
  <si>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</si>
  <si>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</si>
  <si>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</si>
  <si>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</si>
  <si>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</si>
  <si>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</si>
  <si>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</si>
  <si>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</si>
  <si>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</si>
  <si>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</si>
  <si>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</si>
  <si>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</si>
  <si>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</si>
  <si>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</si>
  <si>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</si>
  <si>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</si>
  <si>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</si>
  <si>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</si>
  <si>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</si>
  <si>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</si>
  <si>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</si>
  <si>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</si>
  <si>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</si>
  <si>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</si>
  <si>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</si>
  <si>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</si>
  <si>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</si>
  <si>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</si>
  <si>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</si>
  <si>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</si>
  <si>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</si>
  <si>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</si>
  <si>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</si>
  <si>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</si>
  <si>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</si>
  <si>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</si>
  <si>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</si>
  <si>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</si>
  <si>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</si>
  <si>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</si>
  <si>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</si>
  <si>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</si>
  <si>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</si>
  <si>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</si>
  <si>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</si>
  <si>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</si>
  <si>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</si>
  <si>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</si>
  <si>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</si>
  <si>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</si>
  <si>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</si>
  <si>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</si>
  <si>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</si>
  <si>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</si>
  <si>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</si>
  <si>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</si>
  <si>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</si>
  <si>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</si>
  <si>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</si>
  <si>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</si>
  <si>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</si>
  <si>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</si>
  <si>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</si>
  <si>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</si>
  <si>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</si>
  <si>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</si>
  <si>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</si>
  <si>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</si>
  <si>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</si>
  <si>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</si>
  <si>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</si>
  <si>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</si>
  <si>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</si>
  <si>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</si>
  <si>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</si>
  <si>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</si>
  <si>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</si>
  <si>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</si>
  <si>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</si>
  <si>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</si>
  <si>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</si>
  <si>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</si>
  <si>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</si>
  <si>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</si>
  <si>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</si>
  <si>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</si>
  <si>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</si>
  <si>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</si>
  <si>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</si>
  <si>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</si>
  <si>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</si>
  <si>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</si>
  <si>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</si>
  <si>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</si>
  <si>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</si>
  <si>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</si>
  <si>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</si>
  <si>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</si>
  <si>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</si>
  <si>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</si>
  <si>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</si>
  <si>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</si>
  <si>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</si>
  <si>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</si>
  <si>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</si>
  <si>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</si>
  <si>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</si>
  <si>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</si>
  <si>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</si>
  <si>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</si>
  <si>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</si>
  <si>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</si>
  <si>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</si>
  <si>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</si>
  <si>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</si>
  <si>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</si>
  <si>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</si>
  <si>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</si>
  <si>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</si>
  <si>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</si>
  <si>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</si>
  <si>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</si>
  <si>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</si>
  <si>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</si>
  <si>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</si>
  <si>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</si>
  <si>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</si>
  <si>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</si>
  <si>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</si>
  <si>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</si>
  <si>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</si>
  <si>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</si>
  <si>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</si>
  <si>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</si>
  <si>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</si>
  <si>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</si>
  <si>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</si>
  <si>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</si>
  <si>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</si>
  <si>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</si>
  <si>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</si>
  <si>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</si>
  <si>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</si>
  <si>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</si>
  <si>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</si>
  <si>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</si>
  <si>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</si>
  <si>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</si>
  <si>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</si>
  <si>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</si>
  <si>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</si>
  <si>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</si>
  <si>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</si>
  <si>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</si>
  <si>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</si>
  <si>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</si>
  <si>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</si>
  <si>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</si>
  <si>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</si>
  <si>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</si>
  <si>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</si>
  <si>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</si>
  <si>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</si>
  <si>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</si>
  <si>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</si>
  <si>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</si>
  <si>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</si>
  <si>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</si>
  <si>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</si>
  <si>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</si>
  <si>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</si>
  <si>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</si>
  <si>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</si>
  <si>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</si>
  <si>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</si>
  <si>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</si>
  <si>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</si>
  <si>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</si>
  <si>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</si>
  <si>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</si>
  <si>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</si>
  <si>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</si>
  <si>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</si>
  <si>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</si>
  <si>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</si>
  <si>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</si>
  <si>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</si>
  <si>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</si>
  <si>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</si>
  <si>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</si>
  <si>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</si>
  <si>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</si>
  <si>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</si>
  <si>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</si>
  <si>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</si>
  <si>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</si>
  <si>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</si>
  <si>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</si>
  <si>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</si>
  <si>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</si>
  <si>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</si>
  <si>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</si>
  <si>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</si>
  <si>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</si>
  <si>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</si>
  <si>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</si>
  <si>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</si>
  <si>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</si>
  <si>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</si>
  <si>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</si>
  <si>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</si>
  <si>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</si>
  <si>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</si>
  <si>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</si>
  <si>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</si>
  <si>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</si>
  <si>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</si>
  <si>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</si>
  <si>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</si>
  <si>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</si>
  <si>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</si>
  <si>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</si>
  <si>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</si>
  <si>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</si>
  <si>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</si>
  <si>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</si>
  <si>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</si>
  <si>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</si>
  <si>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</si>
  <si>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</si>
  <si>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</si>
  <si>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</si>
  <si>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</si>
  <si>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</si>
  <si>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</si>
  <si>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</si>
  <si>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</si>
  <si>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</si>
  <si>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</si>
  <si>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</si>
  <si>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</si>
  <si>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</si>
  <si>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</si>
  <si>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</si>
  <si>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</si>
  <si>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</si>
  <si>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</si>
  <si>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</si>
  <si>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</si>
  <si>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</si>
  <si>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</si>
  <si>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</si>
  <si>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</si>
  <si>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</si>
  <si>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</si>
  <si>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</si>
  <si>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</si>
  <si>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</si>
  <si>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</si>
  <si>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</si>
  <si>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</si>
  <si>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</si>
  <si>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</si>
  <si>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</si>
  <si>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</si>
  <si>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</si>
  <si>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</si>
  <si>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</si>
  <si>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</si>
  <si>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</si>
  <si>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</si>
  <si>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</si>
  <si>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</si>
  <si>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</si>
  <si>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</si>
  <si>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</si>
  <si>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</si>
  <si>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</si>
  <si>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</si>
  <si>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</si>
  <si>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</si>
  <si>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</si>
  <si>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</si>
  <si>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</si>
  <si>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</si>
  <si>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</si>
  <si>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</si>
  <si>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</si>
  <si>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</si>
  <si>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</si>
  <si>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</si>
  <si>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</si>
  <si>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</si>
  <si>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</si>
  <si>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</si>
  <si>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</si>
  <si>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</si>
  <si>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</si>
  <si>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</si>
  <si>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</si>
  <si>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</si>
  <si>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</si>
  <si>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</si>
  <si>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</si>
  <si>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</si>
  <si>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</si>
  <si>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</si>
  <si>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</si>
  <si>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</si>
  <si>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</si>
  <si>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</si>
  <si>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</si>
  <si>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</si>
  <si>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</si>
  <si>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</si>
  <si>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</si>
  <si>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</si>
  <si>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</si>
  <si>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</si>
  <si>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</si>
  <si>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</si>
  <si>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</si>
  <si>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</si>
  <si>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</si>
  <si>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</si>
  <si>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</si>
  <si>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</si>
  <si>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</si>
  <si>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</si>
  <si>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</si>
  <si>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</si>
  <si>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</si>
  <si>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</si>
  <si>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</si>
  <si>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</si>
  <si>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</si>
  <si>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</si>
  <si>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</si>
  <si>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</si>
  <si>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</si>
  <si>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</si>
  <si>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</si>
  <si>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</si>
  <si>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</si>
  <si>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</si>
  <si>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</si>
  <si>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</si>
  <si>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</si>
  <si>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</si>
  <si>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</si>
  <si>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</si>
  <si>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</si>
  <si>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</si>
  <si>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</si>
  <si>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</si>
  <si>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</si>
  <si>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</si>
  <si>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</si>
  <si>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</si>
  <si>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</si>
  <si>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</si>
  <si>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</si>
  <si>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</si>
  <si>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</si>
  <si>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</si>
  <si>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</si>
  <si>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</si>
  <si>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</si>
  <si>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</si>
  <si>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</si>
  <si>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</si>
  <si>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</si>
  <si>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</si>
  <si>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</si>
  <si>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</si>
  <si>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</si>
  <si>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</si>
  <si>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</si>
  <si>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</si>
  <si>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</si>
  <si>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</si>
  <si>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</si>
  <si>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</si>
  <si>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</si>
  <si>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</si>
  <si>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</si>
  <si>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</si>
  <si>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</si>
  <si>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</si>
  <si>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</si>
  <si>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</si>
  <si>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</si>
  <si>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</si>
  <si>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</si>
  <si>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</si>
  <si>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</si>
  <si>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</si>
  <si>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</si>
  <si>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</si>
  <si>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</si>
  <si>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</si>
  <si>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</si>
  <si>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</si>
  <si>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</si>
  <si>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</si>
  <si>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</si>
  <si>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</si>
  <si>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</si>
  <si>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</si>
  <si>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</si>
  <si>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</si>
  <si>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</si>
  <si>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</si>
  <si>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</si>
  <si>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</si>
  <si>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</si>
  <si>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</si>
  <si>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</si>
  <si>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</si>
  <si>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</si>
  <si>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</si>
  <si>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</si>
  <si>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</si>
  <si>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</si>
  <si>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</si>
  <si>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</si>
  <si>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</si>
  <si>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</si>
  <si>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</si>
  <si>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</si>
  <si>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</si>
  <si>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</si>
  <si>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</si>
  <si>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</si>
  <si>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</si>
  <si>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</si>
  <si>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</si>
  <si>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</si>
  <si>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</si>
  <si>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</si>
  <si>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</si>
  <si>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</si>
  <si>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</si>
  <si>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</si>
  <si>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</si>
  <si>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</si>
  <si>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</si>
  <si>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</si>
  <si>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</si>
  <si>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</si>
  <si>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</si>
  <si>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</si>
  <si>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</si>
  <si>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</si>
  <si>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</si>
  <si>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</si>
  <si>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</si>
  <si>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</si>
  <si>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</si>
  <si>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</si>
  <si>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</si>
  <si>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</si>
  <si>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</si>
  <si>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</si>
  <si>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</si>
  <si>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</si>
  <si>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</si>
  <si>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</si>
  <si>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</si>
  <si>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</si>
  <si>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</si>
  <si>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</si>
  <si>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</si>
  <si>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</si>
  <si>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</si>
  <si>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</si>
  <si>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</si>
  <si>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</si>
  <si>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</si>
  <si>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</si>
  <si>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</si>
  <si>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</si>
  <si>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</si>
  <si>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</si>
  <si>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</si>
  <si>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</si>
  <si>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</si>
  <si>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</si>
  <si>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</si>
  <si>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</si>
  <si>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</si>
  <si>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</si>
  <si>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</si>
  <si>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</si>
  <si>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</si>
  <si>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</si>
  <si>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</si>
  <si>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</si>
  <si>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</si>
  <si>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</si>
  <si>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</si>
  <si>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</si>
  <si>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</si>
  <si>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</si>
  <si>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</si>
  <si>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</si>
  <si>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</si>
  <si>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</si>
  <si>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</si>
  <si>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</si>
  <si>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</si>
  <si>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</si>
  <si>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</si>
  <si>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</si>
  <si>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</si>
  <si>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</si>
  <si>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</si>
  <si>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</si>
  <si>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</si>
  <si>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</si>
  <si>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</si>
  <si>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</si>
  <si>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</si>
  <si>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</si>
  <si>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</si>
  <si>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</si>
  <si>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</si>
  <si>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</si>
  <si>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</si>
  <si>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</si>
  <si>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</si>
  <si>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</si>
  <si>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</si>
  <si>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</si>
  <si>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</si>
  <si>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</si>
  <si>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</si>
  <si>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</si>
  <si>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</si>
  <si>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</si>
  <si>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</si>
  <si>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</si>
  <si>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</si>
  <si>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</si>
  <si>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</si>
  <si>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</si>
  <si>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</si>
  <si>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</si>
  <si>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</si>
  <si>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</si>
  <si>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</si>
  <si>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</si>
  <si>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</si>
  <si>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</si>
  <si>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</si>
  <si>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</si>
  <si>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</si>
  <si>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</si>
  <si>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</si>
  <si>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</si>
  <si>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</si>
  <si>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</si>
  <si>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</si>
  <si>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</si>
  <si>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</si>
  <si>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</si>
  <si>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</si>
  <si>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</si>
  <si>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</si>
  <si>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</si>
  <si>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</si>
  <si>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</si>
  <si>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</si>
  <si>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</si>
  <si>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</si>
  <si>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</si>
  <si>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</si>
  <si>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</si>
  <si>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</si>
  <si>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</si>
  <si>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</si>
  <si>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</si>
  <si>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</si>
  <si>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</si>
  <si>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</si>
  <si>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</si>
  <si>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</si>
  <si>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</si>
  <si>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</si>
  <si>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</si>
  <si>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</si>
  <si>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</si>
  <si>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</si>
  <si>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</si>
  <si>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</si>
  <si>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</si>
  <si>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</si>
  <si>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</si>
  <si>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</si>
  <si>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</si>
  <si>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</si>
  <si>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</si>
  <si>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</si>
  <si>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</si>
  <si>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</si>
  <si>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</si>
  <si>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</si>
  <si>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</si>
  <si>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</si>
  <si>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</si>
  <si>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</si>
  <si>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</si>
  <si>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</si>
  <si>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</si>
  <si>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</si>
  <si>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</si>
  <si>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</si>
  <si>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</si>
  <si>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</si>
  <si>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</si>
  <si>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</si>
  <si>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</si>
  <si>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</si>
  <si>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</si>
  <si>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</si>
  <si>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</si>
  <si>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</si>
  <si>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</si>
  <si>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</si>
  <si>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</si>
  <si>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</si>
  <si>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</si>
  <si>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</si>
  <si>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</si>
  <si>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</si>
  <si>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</si>
  <si>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</si>
  <si>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</si>
  <si>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</si>
  <si>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</si>
  <si>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</si>
  <si>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</si>
  <si>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</si>
  <si>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</si>
  <si>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</si>
  <si>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</si>
  <si>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</si>
  <si>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</si>
  <si>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</si>
  <si>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</si>
  <si>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</si>
  <si>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</si>
  <si>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</si>
  <si>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</si>
  <si>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</si>
  <si>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</si>
  <si>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</si>
  <si>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</si>
  <si>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</si>
  <si>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</si>
  <si>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</si>
  <si>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</si>
  <si>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</si>
  <si>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</si>
  <si>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</si>
  <si>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</si>
  <si>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</si>
  <si>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</si>
  <si>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</si>
  <si>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</si>
  <si>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</si>
  <si>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</si>
  <si>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</si>
  <si>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</si>
  <si>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</si>
  <si>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</si>
  <si>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</si>
  <si>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</si>
  <si>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</si>
  <si>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</si>
  <si>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</si>
  <si>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</si>
  <si>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</si>
  <si>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</si>
  <si>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</si>
  <si>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</si>
  <si>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</si>
  <si>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</si>
  <si>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</si>
  <si>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</si>
  <si>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</si>
  <si>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</si>
  <si>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</si>
  <si>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</si>
  <si>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</si>
  <si>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</si>
  <si>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</si>
  <si>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</si>
  <si>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</si>
  <si>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</si>
  <si>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</si>
  <si>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</si>
  <si>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</si>
  <si>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</si>
  <si>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</si>
  <si>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</si>
  <si>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</si>
  <si>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</si>
  <si>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</si>
  <si>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</si>
  <si>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</si>
  <si>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</si>
  <si>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</si>
  <si>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</si>
  <si>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</si>
  <si>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</si>
  <si>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</si>
  <si>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</si>
  <si>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</si>
  <si>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</si>
  <si>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</si>
  <si>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</si>
  <si>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</si>
  <si>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</si>
  <si>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</si>
  <si>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</si>
  <si>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</si>
  <si>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</si>
  <si>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</si>
  <si>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</si>
  <si>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</si>
  <si>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</si>
  <si>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</si>
  <si>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</si>
  <si>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</si>
  <si>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</si>
  <si>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</si>
  <si>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</si>
  <si>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</si>
  <si>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</si>
  <si>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</si>
  <si>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</si>
  <si>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</si>
  <si>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</si>
  <si>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</si>
  <si>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</si>
  <si>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</si>
  <si>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</si>
  <si>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</si>
  <si>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</si>
  <si>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</si>
  <si>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</si>
  <si>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</si>
  <si>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</si>
  <si>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</si>
  <si>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</si>
  <si>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</si>
  <si>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</si>
  <si>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</si>
  <si>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</si>
  <si>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</si>
  <si>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</si>
  <si>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</si>
  <si>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</si>
  <si>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</si>
  <si>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</si>
  <si>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</si>
  <si>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</si>
  <si>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</si>
  <si>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</si>
  <si>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</si>
  <si>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</si>
  <si>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</si>
  <si>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</si>
  <si>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</si>
  <si>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</si>
  <si>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</si>
  <si>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</si>
  <si>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</si>
  <si>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</si>
  <si>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</si>
  <si>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</si>
  <si>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</si>
  <si>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</si>
  <si>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</si>
  <si>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</si>
  <si>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</si>
  <si>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</si>
  <si>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</si>
  <si>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</si>
  <si>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</si>
  <si>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</si>
  <si>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</si>
  <si>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</si>
  <si>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</si>
  <si>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</si>
  <si>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</si>
  <si>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</si>
  <si>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</si>
  <si>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</si>
  <si>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</si>
  <si>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</si>
  <si>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</si>
  <si>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</si>
  <si>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</si>
  <si>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</si>
  <si>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</si>
  <si>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</si>
  <si>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</si>
  <si>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</si>
  <si>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</si>
  <si>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</si>
  <si>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</si>
  <si>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</si>
  <si>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</si>
  <si>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</si>
  <si>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</si>
  <si>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</si>
  <si>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</si>
  <si>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</si>
  <si>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</si>
  <si>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</si>
  <si>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</si>
  <si>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</si>
  <si>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</si>
  <si>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</si>
  <si>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</si>
  <si>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</si>
  <si>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</si>
  <si>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</si>
  <si>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</si>
  <si>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</si>
  <si>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</si>
  <si>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</si>
  <si>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</si>
  <si>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</si>
  <si>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</si>
  <si>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</si>
  <si>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</si>
  <si>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</si>
  <si>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</si>
  <si>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</si>
  <si>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</si>
  <si>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</si>
  <si>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</si>
  <si>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</si>
  <si>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</si>
  <si>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</si>
  <si>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</si>
  <si>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</si>
  <si>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</si>
  <si>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</si>
  <si>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</si>
  <si>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</si>
  <si>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</si>
  <si>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</si>
  <si>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</si>
  <si>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</si>
  <si>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</si>
  <si>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</si>
  <si>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</si>
  <si>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</si>
  <si>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</si>
  <si>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</si>
  <si>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</si>
  <si>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</si>
  <si>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</si>
  <si>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</si>
  <si>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</si>
  <si>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</si>
  <si>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</si>
  <si>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</si>
  <si>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</si>
  <si>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</si>
  <si>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</si>
  <si>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</si>
  <si>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</si>
  <si>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</si>
  <si>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</si>
  <si>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</si>
  <si>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</si>
  <si>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</si>
  <si>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</si>
  <si>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</si>
  <si>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</si>
  <si>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</si>
  <si>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</si>
  <si>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</si>
  <si>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</si>
  <si>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</si>
  <si>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</si>
  <si>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</si>
  <si>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</si>
  <si>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</si>
  <si>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</si>
  <si>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</si>
  <si>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</si>
  <si>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</si>
  <si>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</si>
  <si>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</si>
  <si>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</si>
  <si>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</si>
  <si>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</si>
  <si>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</si>
  <si>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</si>
  <si>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</si>
  <si>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</si>
  <si>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</si>
  <si>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</si>
  <si>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</si>
  <si>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</si>
  <si>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</si>
  <si>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</si>
  <si>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</si>
  <si>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</si>
  <si>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</si>
  <si>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</si>
  <si>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</si>
  <si>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</si>
  <si>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</si>
  <si>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</si>
  <si>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</si>
  <si>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</si>
  <si>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</si>
  <si>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</si>
  <si>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</si>
  <si>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</si>
  <si>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</si>
  <si>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</si>
  <si>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</si>
  <si>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</si>
  <si>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</si>
  <si>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</si>
  <si>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</si>
  <si>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</si>
  <si>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</si>
  <si>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</si>
  <si>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</si>
  <si>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</si>
  <si>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</si>
  <si>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</si>
  <si>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</si>
  <si>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</si>
  <si>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</si>
  <si>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</si>
  <si>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</si>
  <si>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</si>
  <si>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</si>
  <si>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</si>
  <si>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</si>
  <si>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</si>
  <si>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</si>
  <si>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</si>
  <si>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</si>
  <si>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</si>
  <si>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</si>
  <si>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</si>
  <si>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</si>
  <si>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</si>
  <si>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</si>
  <si>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</si>
  <si>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</si>
  <si>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</si>
  <si>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</si>
  <si>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</si>
  <si>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</si>
  <si>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</si>
  <si>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</si>
  <si>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</si>
  <si>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</si>
  <si>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</si>
  <si>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</si>
  <si>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</si>
  <si>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</si>
  <si>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</si>
  <si>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</si>
  <si>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</si>
  <si>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</si>
  <si>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</si>
  <si>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</si>
  <si>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</si>
  <si>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</si>
  <si>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</si>
  <si>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</si>
  <si>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</si>
  <si>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</si>
  <si>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</si>
  <si>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</si>
  <si>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</si>
  <si>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</si>
  <si>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</si>
  <si>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</si>
  <si>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</si>
  <si>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</si>
  <si>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</si>
  <si>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</si>
  <si>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</si>
  <si>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</si>
  <si>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</si>
  <si>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</si>
  <si>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</si>
  <si>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</si>
  <si>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</si>
  <si>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</si>
  <si>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</si>
  <si>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</si>
  <si>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</si>
  <si>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</si>
  <si>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</si>
  <si>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</si>
  <si>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</si>
  <si>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</si>
  <si>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</si>
  <si>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</si>
  <si>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</si>
  <si>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</si>
  <si>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</si>
  <si>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</si>
  <si>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</si>
  <si>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</si>
  <si>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</si>
  <si>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</si>
  <si>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</si>
  <si>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</si>
  <si>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</si>
  <si>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</si>
  <si>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</si>
  <si>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</si>
  <si>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</si>
  <si>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</si>
  <si>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</si>
  <si>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</si>
  <si>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</si>
  <si>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</si>
  <si>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</si>
  <si>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</si>
  <si>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</si>
  <si>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</si>
  <si>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</si>
  <si>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</si>
  <si>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</si>
  <si>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</si>
  <si>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</si>
  <si>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</si>
  <si>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</si>
  <si>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</si>
  <si>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</si>
  <si>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</si>
  <si>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</si>
  <si>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</si>
  <si>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</si>
  <si>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</si>
  <si>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</si>
  <si>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</si>
  <si>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</si>
  <si>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</si>
  <si>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</si>
  <si>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</si>
  <si>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</si>
  <si>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</si>
  <si>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</si>
  <si>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</si>
  <si>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</si>
  <si>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</si>
  <si>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</si>
  <si>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</si>
  <si>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</si>
  <si>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</si>
  <si>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</si>
  <si>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</si>
  <si>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</si>
  <si>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</si>
  <si>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</si>
  <si>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</si>
  <si>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</si>
  <si>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</si>
  <si>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</si>
  <si>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</si>
  <si>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</si>
  <si>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</si>
  <si>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</si>
  <si>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</si>
  <si>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</si>
  <si>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</si>
  <si>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</si>
  <si>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</si>
  <si>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</si>
  <si>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</si>
  <si>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</si>
  <si>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</si>
  <si>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</si>
  <si>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</si>
  <si>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</si>
  <si>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</si>
  <si>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</si>
  <si>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</si>
  <si>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</si>
  <si>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</si>
  <si>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</si>
  <si>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</si>
  <si>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</si>
  <si>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</si>
  <si>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</si>
  <si>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</si>
  <si>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</si>
  <si>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</si>
  <si>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</si>
  <si>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</si>
  <si>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</si>
  <si>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</si>
  <si>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</si>
  <si>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</si>
  <si>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</si>
  <si>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</si>
  <si>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</si>
  <si>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</si>
  <si>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</si>
  <si>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</si>
  <si>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</si>
  <si>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</si>
  <si>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</si>
  <si>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</si>
  <si>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</si>
  <si>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</si>
  <si>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</si>
  <si>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</si>
  <si>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</si>
  <si>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</si>
  <si>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</si>
  <si>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</si>
  <si>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</si>
  <si>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</si>
  <si>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</si>
  <si>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</si>
  <si>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</si>
  <si>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</si>
  <si>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</si>
  <si>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</si>
  <si>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</si>
  <si>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</si>
  <si>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</si>
  <si>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</si>
  <si>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</si>
  <si>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</si>
  <si>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</si>
  <si>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</si>
  <si>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</si>
  <si>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</si>
  <si>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</si>
  <si>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</si>
  <si>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</si>
  <si>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</si>
  <si>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</si>
  <si>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</si>
  <si>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</si>
  <si>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</si>
  <si>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</si>
  <si>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</si>
  <si>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</si>
  <si>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</si>
  <si>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</si>
  <si>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</si>
  <si>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</si>
  <si>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</si>
  <si>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</si>
  <si>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</si>
  <si>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</si>
  <si>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</si>
  <si>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</si>
  <si>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</si>
  <si>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</si>
  <si>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</si>
  <si>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</si>
  <si>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</si>
  <si>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</si>
  <si>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</si>
  <si>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</si>
  <si>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</si>
  <si>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</si>
  <si>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</si>
  <si>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</si>
  <si>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</si>
  <si>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</si>
  <si>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</si>
  <si>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</si>
  <si>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</si>
  <si>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</si>
  <si>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</si>
  <si>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</si>
  <si>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</si>
  <si>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</si>
  <si>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</si>
  <si>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</si>
  <si>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</si>
  <si>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</si>
  <si>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</si>
  <si>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</si>
  <si>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</si>
  <si>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</si>
  <si>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</si>
  <si>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</si>
  <si>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</si>
  <si>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</si>
  <si>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</si>
  <si>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</si>
  <si>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</si>
  <si>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</si>
  <si>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</si>
  <si>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</si>
  <si>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</si>
  <si>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</si>
  <si>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</si>
  <si>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</si>
  <si>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</si>
  <si>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</si>
  <si>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</si>
  <si>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</si>
  <si>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</si>
  <si>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</si>
  <si>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</si>
  <si>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</si>
  <si>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</si>
  <si>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</si>
  <si>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</si>
  <si>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</si>
  <si>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</si>
  <si>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</si>
  <si>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</si>
  <si>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</si>
  <si>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</si>
  <si>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</si>
  <si>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</si>
  <si>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</si>
  <si>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</si>
  <si>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</si>
  <si>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</si>
  <si>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</si>
  <si>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</si>
  <si>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</si>
  <si>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</si>
  <si>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</si>
  <si>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</si>
  <si>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</si>
  <si>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</si>
  <si>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</si>
  <si>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</si>
  <si>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</si>
  <si>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</si>
  <si>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</si>
  <si>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</si>
  <si>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</si>
  <si>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</si>
  <si>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</si>
  <si>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</si>
  <si>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</si>
  <si>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</si>
  <si>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</si>
  <si>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</si>
  <si>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</si>
  <si>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</si>
  <si>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</si>
  <si>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</si>
  <si>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</si>
  <si>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</si>
  <si>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</si>
  <si>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</si>
  <si>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</si>
  <si>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</si>
  <si>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</si>
  <si>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</si>
  <si>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</si>
  <si>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</si>
  <si>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</si>
  <si>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</si>
  <si>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</si>
  <si>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</si>
  <si>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</si>
  <si>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</si>
  <si>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</si>
  <si>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</si>
  <si>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</si>
  <si>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</si>
  <si>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</si>
  <si>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</si>
  <si>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</si>
  <si>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</si>
  <si>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</si>
  <si>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</si>
  <si>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</si>
  <si>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</si>
  <si>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</si>
  <si>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</si>
  <si>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</si>
  <si>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</si>
  <si>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</si>
  <si>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</si>
  <si>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</si>
  <si>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</si>
  <si>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</si>
  <si>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</si>
  <si>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</si>
  <si>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</si>
  <si>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</si>
  <si>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</si>
  <si>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</si>
  <si>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</si>
  <si>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</si>
  <si>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</si>
  <si>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</si>
  <si>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</si>
  <si>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</si>
  <si>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</si>
  <si>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</si>
  <si>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</si>
  <si>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</si>
  <si>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</si>
  <si>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</si>
  <si>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</si>
  <si>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</si>
  <si>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</si>
  <si>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</si>
  <si>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</si>
  <si>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</si>
  <si>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</si>
  <si>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</si>
  <si>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</si>
  <si>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</si>
  <si>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</si>
  <si>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</si>
  <si>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</si>
  <si>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</si>
  <si>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</si>
  <si>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</si>
  <si>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</si>
  <si>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</si>
  <si>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</si>
  <si>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</si>
  <si>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</si>
  <si>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</si>
  <si>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</si>
  <si>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</si>
  <si>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</si>
  <si>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</si>
  <si>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</si>
  <si>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</si>
  <si>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</si>
  <si>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</si>
  <si>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</si>
  <si>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</si>
  <si>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</si>
  <si>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</si>
  <si>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</si>
  <si>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</si>
  <si>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</si>
  <si>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</si>
  <si>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</si>
  <si>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</si>
  <si>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</si>
  <si>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</si>
  <si>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</si>
  <si>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</si>
  <si>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</si>
  <si>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</si>
  <si>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</si>
  <si>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</si>
  <si>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</si>
  <si>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</si>
  <si>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</si>
  <si>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</si>
  <si>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</si>
  <si>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</si>
  <si>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</si>
  <si>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</si>
  <si>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</si>
  <si>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</si>
  <si>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</si>
  <si>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</si>
  <si>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</si>
  <si>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</si>
  <si>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</si>
  <si>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</si>
  <si>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</si>
  <si>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</si>
  <si>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</si>
  <si>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</si>
  <si>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</si>
  <si>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</si>
  <si>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</si>
  <si>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</si>
  <si>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</si>
  <si>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</si>
  <si>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</si>
  <si>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</si>
  <si>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</si>
  <si>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</si>
  <si>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</si>
  <si>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</si>
  <si>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</si>
  <si>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</si>
  <si>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</si>
  <si>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</si>
  <si>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</si>
  <si>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</si>
  <si>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</si>
  <si>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</si>
  <si>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</si>
  <si>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</si>
  <si>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</si>
  <si>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</si>
  <si>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</si>
  <si>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</si>
  <si>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</si>
  <si>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</si>
  <si>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</si>
  <si>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</si>
  <si>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</si>
  <si>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</si>
  <si>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</si>
  <si>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</si>
  <si>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</si>
  <si>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</si>
  <si>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</si>
  <si>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</si>
  <si>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</si>
  <si>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</si>
  <si>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</si>
  <si>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</si>
  <si>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</si>
  <si>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</si>
  <si>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</si>
  <si>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</si>
  <si>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</si>
  <si>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</si>
  <si>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</si>
  <si>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</si>
  <si>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</si>
  <si>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</si>
  <si>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</si>
  <si>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</si>
  <si>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</si>
  <si>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</si>
  <si>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</si>
  <si>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</si>
  <si>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</si>
  <si>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</si>
  <si>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</si>
  <si>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</si>
  <si>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</si>
  <si>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</si>
  <si>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</si>
  <si>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</si>
  <si>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</si>
  <si>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</si>
  <si>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</si>
  <si>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</si>
  <si>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</si>
  <si>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</si>
  <si>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</si>
  <si>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</si>
  <si>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</si>
  <si>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</si>
  <si>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</si>
  <si>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</si>
  <si>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</si>
  <si>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</si>
  <si>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</si>
  <si>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</si>
  <si>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</si>
  <si>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</si>
  <si>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</si>
  <si>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</si>
  <si>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</si>
  <si>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</si>
  <si>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</si>
  <si>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</si>
  <si>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</si>
  <si>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</si>
  <si>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</si>
  <si>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</si>
  <si>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</si>
  <si>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</si>
  <si>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</si>
  <si>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</si>
  <si>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</si>
  <si>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</si>
  <si>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</si>
  <si>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</si>
  <si>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</si>
  <si>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</si>
  <si>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</si>
  <si>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</si>
  <si>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</si>
  <si>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</si>
  <si>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</si>
  <si>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</si>
  <si>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</si>
  <si>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</si>
  <si>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</si>
  <si>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</si>
  <si>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</si>
  <si>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</si>
  <si>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</si>
  <si>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</si>
  <si>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</si>
  <si>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</si>
  <si>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</si>
  <si>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</si>
  <si>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</si>
  <si>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</si>
  <si>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</si>
  <si>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</si>
  <si>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</si>
  <si>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</si>
  <si>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</si>
  <si>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</si>
  <si>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</si>
  <si>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</si>
  <si>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</si>
  <si>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</si>
  <si>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</si>
  <si>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</si>
  <si>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</si>
  <si>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</si>
  <si>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</si>
  <si>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</si>
  <si>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</si>
  <si>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</si>
  <si>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</si>
  <si>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</si>
  <si>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</si>
  <si>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</si>
  <si>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</si>
  <si>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</si>
  <si>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</si>
  <si>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</si>
  <si>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</si>
  <si>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</si>
  <si>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</si>
  <si>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</si>
  <si>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</si>
  <si>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</si>
  <si>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</si>
  <si>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</si>
  <si>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</si>
  <si>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</si>
  <si>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</si>
  <si>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</si>
  <si>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</si>
  <si>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</si>
  <si>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</si>
  <si>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</si>
  <si>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</si>
  <si>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</si>
  <si>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</si>
  <si>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</si>
  <si>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</si>
  <si>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</si>
  <si>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</si>
  <si>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</si>
  <si>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</si>
  <si>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</si>
  <si>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</si>
  <si>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</si>
  <si>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</si>
  <si>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</si>
  <si>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</si>
  <si>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</si>
  <si>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</si>
  <si>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</si>
  <si>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</si>
  <si>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</si>
  <si>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</si>
  <si>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</si>
  <si>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</si>
  <si>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</si>
  <si>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</si>
  <si>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</si>
  <si>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</si>
  <si>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</si>
  <si>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</si>
  <si>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</si>
  <si>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</si>
  <si>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</si>
  <si>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</si>
  <si>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</si>
  <si>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</si>
  <si>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</si>
  <si>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</si>
  <si>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</si>
  <si>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</si>
  <si>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</si>
  <si>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</si>
  <si>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</si>
  <si>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</si>
  <si>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</si>
  <si>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</si>
  <si>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</si>
  <si>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</si>
  <si>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</si>
  <si>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</si>
  <si>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</si>
  <si>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</si>
  <si>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</si>
  <si>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</si>
  <si>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</si>
  <si>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</si>
  <si>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</si>
  <si>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</si>
  <si>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</si>
  <si>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</si>
  <si>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</si>
  <si>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</si>
  <si>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</si>
  <si>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</si>
  <si>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</si>
  <si>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</si>
  <si>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</si>
  <si>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</si>
  <si>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</si>
  <si>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</si>
  <si>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</si>
  <si>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</si>
  <si>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</si>
  <si>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</si>
  <si>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</si>
  <si>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</si>
  <si>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</si>
  <si>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</si>
  <si>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</si>
  <si>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</si>
  <si>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</si>
  <si>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</si>
  <si>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</si>
  <si>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</si>
  <si>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</si>
  <si>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</si>
  <si>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</si>
  <si>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</si>
  <si>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</si>
  <si>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</si>
  <si>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</si>
  <si>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</si>
  <si>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</si>
  <si>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</si>
  <si>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</si>
  <si>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</si>
  <si>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</si>
  <si>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</si>
  <si>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</si>
  <si>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</si>
  <si>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</si>
  <si>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</si>
  <si>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</si>
  <si>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</si>
  <si>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</si>
  <si>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</si>
  <si>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</si>
  <si>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</si>
  <si>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</si>
  <si>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</si>
  <si>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</si>
  <si>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</si>
  <si>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</si>
  <si>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</si>
  <si>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</si>
  <si>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</si>
  <si>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</si>
  <si>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</si>
  <si>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</si>
  <si>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</si>
  <si>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</si>
  <si>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</si>
  <si>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</si>
  <si>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</si>
  <si>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</si>
  <si>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</si>
  <si>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</si>
  <si>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</si>
  <si>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</si>
  <si>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</si>
  <si>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</si>
  <si>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</si>
  <si>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</si>
  <si>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</si>
  <si>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</si>
  <si>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</si>
  <si>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</si>
  <si>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</si>
  <si>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</si>
  <si>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</si>
  <si>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</si>
  <si>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</si>
  <si>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</si>
  <si>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</si>
  <si>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</si>
  <si>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</si>
  <si>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</si>
  <si>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</si>
  <si>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</si>
  <si>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</si>
  <si>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</si>
  <si>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</si>
  <si>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</si>
  <si>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</si>
  <si>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</si>
  <si>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</si>
  <si>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</si>
  <si>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</si>
  <si>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</si>
  <si>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</si>
  <si>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</si>
  <si>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</si>
  <si>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</si>
  <si>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</si>
  <si>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</si>
  <si>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</si>
  <si>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</si>
  <si>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</si>
  <si>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</si>
  <si>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</si>
  <si>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</si>
  <si>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</si>
  <si>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</si>
  <si>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</si>
  <si>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</si>
  <si>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</si>
  <si>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</si>
  <si>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</si>
  <si>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</si>
  <si>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</si>
  <si>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</si>
  <si>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</si>
  <si>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</si>
  <si>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</si>
  <si>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</si>
  <si>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</si>
  <si>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</si>
  <si>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</si>
  <si>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</si>
  <si>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</si>
  <si>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</si>
  <si>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</si>
  <si>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</si>
  <si>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</si>
  <si>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</si>
  <si>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</si>
  <si>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</si>
  <si>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</si>
  <si>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</si>
  <si>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</si>
  <si>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</si>
  <si>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</si>
  <si>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</si>
  <si>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</si>
  <si>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</si>
  <si>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</si>
  <si>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</si>
  <si>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</si>
  <si>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</si>
  <si>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</si>
  <si>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</si>
  <si>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</si>
  <si>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</si>
  <si>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</si>
  <si>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</si>
  <si>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</si>
  <si>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</si>
  <si>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</si>
  <si>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</si>
  <si>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</si>
  <si>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</si>
  <si>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</si>
  <si>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</si>
  <si>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</si>
  <si>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</si>
  <si>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</si>
  <si>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</si>
  <si>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</si>
  <si>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</si>
  <si>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</si>
  <si>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</si>
  <si>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</si>
  <si>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</si>
  <si>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</si>
  <si>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</si>
  <si>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</si>
  <si>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</si>
  <si>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</si>
  <si>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</si>
  <si>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</si>
  <si>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</si>
  <si>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</si>
  <si>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</si>
  <si>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</si>
  <si>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</si>
  <si>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</si>
  <si>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</si>
  <si>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</si>
  <si>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</si>
  <si>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</si>
  <si>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</si>
  <si>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</si>
  <si>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</si>
  <si>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</si>
  <si>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</si>
  <si>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</si>
  <si>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</si>
  <si>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</si>
  <si>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</si>
  <si>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</si>
  <si>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</si>
  <si>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</si>
  <si>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</si>
  <si>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</si>
  <si>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</si>
  <si>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</si>
  <si>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</si>
  <si>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</si>
  <si>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</si>
  <si>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</si>
  <si>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</si>
  <si>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</si>
  <si>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</si>
  <si>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</si>
  <si>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</si>
  <si>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</si>
  <si>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</si>
  <si>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</si>
  <si>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</si>
  <si>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</si>
  <si>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</si>
  <si>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</si>
  <si>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</si>
  <si>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</si>
  <si>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</si>
  <si>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</si>
  <si>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</si>
  <si>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</si>
  <si>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</si>
  <si>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</si>
  <si>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</si>
  <si>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</si>
  <si>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</si>
  <si>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</si>
  <si>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</si>
  <si>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</si>
  <si>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</si>
  <si>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</si>
  <si>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</si>
  <si>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</si>
  <si>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</si>
  <si>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</si>
  <si>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</si>
  <si>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</si>
  <si>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</si>
  <si>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</si>
  <si>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</si>
  <si>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</si>
  <si>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</si>
  <si>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</si>
  <si>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</si>
  <si>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</si>
  <si>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</si>
  <si>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</si>
  <si>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</si>
  <si>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</si>
  <si>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</si>
  <si>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</si>
  <si>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</si>
  <si>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</si>
  <si>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</si>
  <si>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</si>
  <si>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</si>
  <si>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</si>
  <si>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</si>
  <si>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</si>
  <si>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</si>
  <si>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</si>
  <si>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</si>
  <si>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</si>
  <si>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</si>
  <si>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</si>
  <si>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</si>
  <si>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</si>
  <si>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</si>
  <si>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</si>
  <si>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</si>
  <si>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</si>
  <si>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</si>
  <si>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</si>
  <si>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</si>
  <si>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</si>
  <si>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</si>
  <si>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</si>
  <si>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</si>
  <si>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</si>
  <si>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</si>
  <si>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</si>
  <si>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</si>
  <si>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</si>
  <si>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</si>
  <si>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</si>
  <si>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</si>
  <si>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</si>
  <si>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</si>
  <si>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</si>
  <si>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</si>
  <si>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</si>
  <si>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</si>
  <si>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</si>
  <si>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</si>
  <si>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</si>
  <si>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</si>
  <si>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</si>
  <si>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</si>
  <si>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</si>
  <si>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</si>
  <si>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</si>
  <si>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</si>
  <si>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</si>
  <si>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</si>
  <si>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</si>
  <si>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</si>
  <si>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</si>
  <si>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</si>
  <si>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</si>
  <si>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</si>
  <si>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</si>
  <si>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</si>
  <si>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</si>
  <si>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</si>
  <si>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</si>
  <si>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</si>
  <si>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</si>
  <si>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</si>
  <si>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</si>
  <si>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</si>
  <si>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</si>
  <si>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</si>
  <si>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</si>
  <si>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</si>
  <si>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</si>
  <si>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</si>
  <si>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</si>
  <si>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</si>
  <si>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</si>
  <si>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</si>
  <si>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</si>
  <si>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</si>
  <si>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</si>
  <si>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</si>
  <si>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</si>
  <si>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</si>
  <si>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</si>
  <si>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</si>
  <si>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</si>
  <si>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</si>
  <si>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</si>
  <si>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</si>
  <si>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</si>
  <si>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</si>
  <si>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</si>
  <si>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</si>
  <si>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</si>
  <si>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</si>
  <si>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</si>
  <si>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</si>
  <si>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</si>
  <si>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</si>
  <si>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</si>
  <si>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</si>
  <si>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</si>
  <si>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</si>
  <si>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</si>
  <si>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</si>
  <si>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</si>
  <si>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</si>
  <si>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</si>
  <si>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</si>
  <si>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</si>
  <si>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</si>
  <si>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</si>
  <si>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</si>
  <si>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</si>
  <si>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</si>
  <si>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</si>
  <si>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</si>
  <si>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</si>
  <si>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</si>
  <si>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</si>
  <si>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</si>
  <si>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</si>
  <si>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</si>
  <si>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</si>
  <si>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</si>
  <si>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</si>
  <si>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</si>
  <si>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</si>
  <si>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</si>
  <si>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</si>
  <si>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</si>
  <si>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</si>
  <si>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</si>
  <si>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</si>
  <si>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</si>
  <si>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</si>
  <si>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</si>
  <si>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</si>
  <si>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</si>
  <si>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</si>
  <si>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</si>
  <si>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</si>
  <si>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</si>
  <si>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</si>
  <si>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</si>
  <si>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</si>
  <si>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</si>
  <si>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</si>
  <si>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</si>
  <si>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</si>
  <si>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</si>
  <si>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</si>
  <si>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</si>
  <si>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</si>
  <si>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</si>
  <si>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</si>
  <si>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</si>
  <si>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</si>
  <si>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</si>
  <si>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</si>
  <si>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</si>
  <si>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</si>
  <si>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</si>
  <si>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</si>
  <si>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</si>
  <si>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</si>
  <si>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</si>
  <si>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</si>
  <si>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</si>
  <si>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</si>
  <si>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</si>
  <si>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</si>
  <si>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</si>
  <si>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</si>
  <si>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</si>
  <si>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</si>
  <si>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</si>
  <si>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</si>
  <si>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</si>
  <si>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</si>
  <si>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</si>
  <si>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</si>
  <si>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</si>
  <si>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</si>
  <si>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</si>
  <si>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</si>
  <si>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</si>
  <si>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</si>
  <si>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</si>
  <si>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</si>
  <si>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</si>
  <si>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</si>
  <si>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</si>
  <si>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</si>
  <si>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</si>
  <si>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</si>
  <si>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</si>
  <si>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</si>
  <si>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</si>
  <si>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</si>
  <si>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</si>
  <si>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</si>
  <si>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</si>
  <si>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</si>
  <si>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</si>
  <si>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</si>
  <si>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</si>
  <si>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</si>
  <si>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</si>
  <si>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</si>
  <si>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</si>
  <si>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</si>
  <si>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</si>
  <si>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</si>
  <si>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</si>
  <si>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</si>
  <si>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</si>
  <si>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</si>
  <si>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</si>
  <si>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</si>
  <si>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</si>
  <si>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</si>
  <si>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</si>
  <si>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</si>
  <si>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</si>
  <si>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</si>
  <si>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</si>
  <si>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</si>
  <si>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</si>
  <si>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</si>
  <si>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</si>
  <si>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</si>
  <si>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</si>
  <si>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</si>
  <si>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</si>
  <si>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</si>
  <si>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</si>
  <si>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</si>
  <si>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</si>
  <si>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</si>
  <si>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</si>
  <si>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</si>
  <si>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</si>
  <si>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</si>
  <si>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</si>
  <si>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</si>
  <si>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</si>
  <si>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</si>
  <si>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</si>
  <si>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</si>
  <si>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</si>
  <si>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</si>
  <si>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</si>
  <si>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</si>
  <si>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</si>
  <si>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</si>
  <si>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</si>
  <si>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</si>
  <si>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</si>
  <si>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</si>
  <si>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</si>
  <si>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</si>
  <si>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</si>
  <si>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</si>
  <si>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</si>
  <si>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</si>
  <si>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</si>
  <si>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</si>
  <si>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</si>
  <si>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</si>
  <si>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</si>
  <si>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</si>
  <si>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</si>
  <si>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</si>
  <si>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</si>
  <si>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</si>
  <si>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</si>
  <si>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</si>
  <si>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</si>
  <si>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</si>
  <si>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</si>
  <si>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</si>
  <si>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</si>
  <si>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</si>
  <si>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</si>
  <si>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</si>
  <si>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</si>
  <si>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</si>
  <si>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</si>
  <si>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</si>
  <si>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</si>
  <si>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</si>
  <si>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</si>
  <si>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</si>
  <si>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</si>
  <si>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</si>
  <si>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</si>
  <si>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</si>
  <si>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</si>
  <si>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</si>
  <si>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</si>
  <si>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</si>
  <si>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</si>
  <si>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</si>
  <si>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</si>
  <si>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</si>
  <si>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</si>
  <si>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</si>
  <si>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</si>
  <si>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</si>
  <si>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</si>
  <si>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</si>
  <si>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</si>
  <si>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</si>
  <si>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</si>
  <si>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</si>
  <si>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</si>
  <si>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</si>
  <si>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</si>
  <si>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</si>
  <si>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</si>
  <si>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</si>
  <si>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</si>
  <si>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</si>
  <si>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</si>
  <si>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</si>
  <si>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</si>
  <si>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</si>
  <si>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</si>
  <si>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</si>
  <si>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</si>
  <si>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</si>
  <si>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</si>
  <si>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</si>
  <si>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</si>
  <si>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</si>
  <si>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</si>
  <si>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</si>
  <si>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</si>
  <si>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</si>
  <si>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</si>
  <si>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</si>
  <si>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</si>
  <si>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</si>
  <si>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</si>
  <si>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</si>
  <si>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</si>
  <si>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</si>
  <si>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</si>
  <si>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</si>
  <si>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</si>
  <si>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</si>
  <si>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</si>
  <si>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</si>
  <si>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</si>
  <si>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</si>
  <si>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</si>
  <si>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</si>
  <si>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</si>
  <si>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</si>
  <si>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</si>
  <si>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</si>
  <si>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</si>
  <si>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</si>
  <si>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</si>
  <si>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</si>
  <si>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</si>
  <si>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</si>
  <si>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</si>
  <si>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</si>
  <si>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</si>
  <si>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</si>
  <si>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</si>
  <si>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</si>
  <si>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</si>
  <si>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</si>
  <si>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</si>
  <si>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</si>
  <si>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</si>
  <si>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</si>
  <si>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</si>
  <si>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</si>
  <si>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</si>
  <si>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</si>
  <si>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</si>
  <si>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</si>
  <si>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</si>
  <si>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</si>
  <si>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</si>
  <si>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</si>
  <si>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</si>
  <si>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</si>
  <si>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</si>
  <si>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</si>
  <si>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</si>
  <si>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</si>
  <si>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</si>
  <si>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</si>
  <si>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</si>
  <si>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</si>
  <si>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</si>
  <si>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</si>
  <si>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</si>
  <si>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</si>
  <si>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</si>
  <si>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</si>
  <si>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</si>
  <si>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</si>
  <si>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</si>
  <si>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</si>
  <si>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</si>
  <si>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</si>
  <si>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</si>
  <si>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</si>
  <si>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</si>
  <si>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</si>
  <si>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</si>
  <si>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</si>
  <si>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</si>
  <si>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</si>
  <si>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</si>
  <si>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</si>
  <si>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</si>
  <si>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</si>
  <si>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</si>
  <si>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</si>
  <si>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</si>
  <si>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</si>
  <si>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</si>
  <si>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</si>
  <si>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</si>
  <si>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</si>
  <si>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</si>
  <si>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</si>
  <si>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</si>
  <si>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</si>
  <si>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</si>
  <si>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</si>
  <si>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</si>
  <si>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</si>
  <si>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</si>
  <si>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</si>
  <si>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</si>
  <si>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</si>
  <si>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</si>
  <si>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</si>
  <si>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</si>
  <si>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</si>
  <si>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</si>
  <si>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</si>
  <si>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</si>
  <si>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</si>
  <si>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</si>
  <si>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</si>
  <si>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</si>
  <si>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</si>
  <si>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</si>
  <si>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</si>
  <si>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</si>
  <si>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</si>
  <si>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</si>
  <si>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</si>
  <si>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</si>
  <si>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</si>
  <si>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</si>
  <si>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</si>
  <si>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</si>
  <si>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</si>
  <si>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</si>
  <si>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</si>
  <si>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</si>
  <si>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</si>
  <si>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</si>
  <si>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</si>
  <si>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</si>
  <si>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</si>
  <si>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</si>
  <si>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</si>
  <si>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</si>
  <si>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</si>
  <si>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</si>
  <si>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</si>
  <si>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</si>
  <si>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</si>
  <si>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</si>
  <si>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</si>
  <si>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</si>
  <si>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</si>
  <si>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</si>
  <si>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</si>
  <si>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</si>
  <si>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</si>
  <si>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</si>
  <si>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</si>
  <si>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</si>
  <si>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</si>
  <si>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</si>
  <si>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</si>
  <si>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</si>
  <si>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</si>
  <si>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</si>
  <si>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</si>
  <si>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</si>
  <si>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</si>
  <si>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</si>
  <si>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</si>
  <si>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</si>
  <si>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</si>
  <si>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</si>
  <si>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</si>
  <si>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</si>
  <si>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</si>
  <si>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</si>
  <si>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</si>
  <si>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</si>
  <si>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</si>
  <si>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</si>
  <si>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</si>
  <si>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</si>
  <si>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</si>
  <si>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</si>
  <si>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</si>
  <si>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</si>
  <si>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</si>
  <si>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</si>
  <si>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</si>
  <si>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</si>
  <si>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</si>
  <si>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</si>
  <si>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</si>
  <si>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</si>
  <si>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</si>
  <si>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</si>
  <si>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</si>
  <si>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</si>
  <si>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</si>
  <si>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</si>
  <si>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</si>
  <si>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</si>
  <si>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</si>
  <si>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</si>
  <si>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</si>
  <si>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</si>
  <si>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</si>
  <si>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</si>
  <si>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</si>
  <si>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</si>
  <si>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</si>
  <si>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</si>
  <si>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</si>
  <si>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</si>
  <si>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</si>
  <si>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</si>
  <si>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</si>
  <si>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</si>
  <si>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</si>
  <si>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</si>
  <si>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</si>
  <si>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</si>
  <si>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</si>
  <si>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</si>
  <si>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</si>
  <si>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</si>
  <si>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</si>
  <si>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</si>
  <si>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</si>
  <si>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</si>
  <si>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</si>
  <si>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</si>
  <si>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</si>
  <si>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</si>
  <si>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</si>
  <si>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</si>
  <si>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</si>
  <si>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</si>
  <si>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</si>
  <si>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</si>
  <si>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</si>
  <si>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</si>
  <si>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</si>
  <si>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</si>
  <si>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</si>
  <si>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</si>
  <si>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</si>
  <si>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</si>
  <si>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</si>
  <si>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</si>
  <si>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</si>
  <si>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</si>
  <si>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</si>
  <si>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</si>
  <si>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</si>
  <si>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</si>
  <si>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</si>
  <si>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</si>
  <si>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</si>
  <si>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</si>
  <si>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</si>
  <si>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</si>
  <si>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</si>
  <si>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</si>
  <si>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</si>
  <si>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</si>
  <si>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</si>
  <si>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</si>
  <si>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</si>
  <si>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</si>
  <si>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</si>
  <si>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</si>
  <si>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</si>
  <si>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</si>
  <si>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</si>
  <si>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</si>
  <si>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</si>
  <si>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</si>
  <si>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</si>
  <si>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</si>
  <si>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</si>
  <si>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</si>
  <si>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</si>
  <si>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</si>
  <si>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</si>
  <si>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</si>
  <si>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</si>
  <si>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</si>
  <si>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</si>
  <si>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</si>
  <si>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</si>
  <si>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</si>
  <si>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</si>
  <si>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</si>
  <si>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</si>
  <si>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</si>
  <si>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</si>
  <si>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</si>
  <si>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</si>
  <si>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</si>
  <si>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</si>
  <si>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</si>
  <si>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</si>
  <si>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</si>
  <si>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</si>
  <si>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</si>
  <si>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</si>
  <si>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</si>
  <si>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</si>
  <si>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</si>
  <si>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</si>
  <si>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</si>
  <si>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</si>
  <si>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</si>
  <si>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</si>
  <si>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</si>
  <si>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</si>
  <si>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</si>
  <si>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</si>
  <si>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</si>
  <si>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</si>
  <si>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</si>
  <si>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</si>
  <si>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</si>
  <si>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</si>
  <si>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</si>
  <si>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</si>
  <si>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</si>
  <si>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</si>
  <si>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</si>
  <si>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</si>
  <si>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</si>
  <si>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</si>
  <si>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</si>
  <si>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</si>
  <si>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</si>
  <si>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</si>
  <si>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</si>
  <si>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</si>
  <si>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</si>
  <si>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</si>
  <si>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</si>
  <si>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</si>
  <si>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</si>
  <si>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</si>
  <si>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</si>
  <si>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</si>
  <si>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</si>
  <si>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</si>
  <si>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</si>
  <si>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</si>
  <si>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</si>
  <si>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</si>
  <si>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</si>
  <si>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</si>
  <si>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</si>
  <si>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</si>
  <si>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</si>
  <si>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</si>
  <si>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</si>
  <si>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</si>
  <si>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</si>
  <si>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</si>
  <si>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</si>
  <si>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</si>
  <si>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</si>
  <si>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</si>
  <si>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</si>
  <si>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</si>
  <si>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</si>
  <si>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</si>
  <si>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</si>
  <si>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</si>
  <si>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</si>
  <si>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</si>
  <si>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</si>
  <si>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</si>
  <si>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</si>
  <si>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</si>
  <si>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</si>
  <si>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</si>
  <si>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</si>
  <si>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</si>
  <si>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</si>
  <si>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</si>
  <si>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</si>
  <si>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</si>
  <si>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</si>
  <si>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</si>
  <si>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</si>
  <si>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</si>
  <si>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</si>
  <si>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</si>
  <si>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</si>
  <si>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</si>
  <si>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</si>
  <si>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</si>
  <si>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</si>
  <si>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</si>
  <si>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</si>
  <si>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</si>
  <si>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</si>
  <si>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</si>
  <si>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</si>
  <si>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</si>
  <si>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</si>
  <si>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</si>
  <si>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</si>
  <si>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</si>
  <si>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</si>
  <si>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</si>
  <si>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</si>
  <si>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</si>
  <si>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</si>
  <si>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</si>
  <si>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</si>
  <si>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</si>
  <si>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</si>
  <si>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</si>
  <si>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</si>
  <si>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</si>
  <si>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</si>
  <si>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</si>
  <si>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</si>
  <si>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</si>
  <si>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</si>
  <si>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</si>
  <si>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</si>
  <si>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</si>
  <si>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</si>
  <si>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</si>
  <si>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</si>
  <si>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</si>
  <si>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</si>
  <si>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</si>
  <si>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</si>
  <si>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</si>
  <si>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</si>
  <si>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</si>
  <si>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</si>
  <si>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</si>
  <si>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</si>
  <si>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</si>
  <si>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</si>
  <si>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</si>
  <si>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</si>
  <si>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</si>
  <si>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</si>
  <si>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</si>
  <si>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</si>
  <si>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</si>
  <si>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</si>
  <si>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</si>
  <si>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</si>
  <si>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</si>
  <si>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</si>
  <si>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</si>
  <si>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</si>
  <si>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</si>
  <si>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</si>
  <si>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</si>
  <si>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</si>
  <si>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</si>
  <si>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</si>
  <si>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</si>
  <si>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</si>
  <si>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</si>
  <si>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</si>
  <si>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</si>
  <si>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</si>
  <si>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</si>
  <si>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</si>
  <si>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</si>
  <si>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</si>
  <si>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</si>
  <si>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</si>
  <si>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</si>
  <si>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</si>
  <si>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</si>
  <si>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</si>
  <si>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</si>
  <si>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</si>
  <si>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</si>
  <si>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</si>
  <si>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</si>
  <si>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</si>
  <si>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</si>
  <si>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</si>
  <si>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</si>
  <si>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</si>
  <si>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</si>
  <si>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</si>
  <si>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</si>
  <si>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</si>
  <si>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</si>
  <si>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</si>
  <si>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</si>
  <si>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</si>
  <si>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</si>
  <si>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</si>
  <si>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</si>
  <si>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</si>
  <si>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</si>
  <si>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</si>
  <si>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</si>
  <si>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</si>
  <si>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</si>
  <si>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</si>
  <si>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</si>
  <si>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</si>
  <si>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</si>
  <si>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</si>
  <si>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</si>
  <si>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</si>
  <si>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</si>
  <si>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</si>
  <si>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</si>
  <si>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</si>
  <si>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</si>
  <si>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</si>
  <si>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</si>
  <si>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</si>
  <si>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</si>
  <si>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</si>
  <si>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</si>
  <si>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</si>
  <si>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</si>
  <si>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</si>
  <si>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</si>
  <si>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</si>
  <si>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</si>
  <si>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</si>
  <si>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</si>
  <si>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</si>
  <si>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</si>
  <si>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</si>
  <si>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</si>
  <si>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</si>
  <si>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</si>
  <si>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</si>
  <si>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</si>
  <si>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</si>
  <si>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</si>
  <si>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</si>
  <si>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</si>
  <si>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</si>
  <si>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</si>
  <si>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</si>
  <si>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</si>
  <si>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</si>
  <si>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</si>
  <si>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</si>
  <si>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</si>
  <si>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</si>
  <si>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</si>
  <si>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</si>
  <si>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</si>
  <si>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</si>
  <si>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</si>
  <si>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</si>
  <si>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</si>
  <si>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</si>
  <si>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</si>
  <si>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</si>
  <si>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</si>
  <si>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</si>
  <si>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</si>
  <si>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</si>
  <si>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</si>
  <si>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</si>
  <si>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</si>
  <si>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</si>
  <si>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</si>
  <si>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</si>
  <si>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</si>
  <si>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</si>
  <si>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</si>
  <si>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</si>
  <si>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</si>
  <si>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</si>
  <si>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</si>
  <si>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</si>
  <si>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</si>
  <si>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</si>
  <si>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</si>
  <si>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</si>
  <si>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</si>
  <si>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</si>
  <si>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</si>
  <si>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</si>
  <si>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</si>
  <si>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</si>
  <si>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</si>
  <si>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</si>
  <si>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</si>
  <si>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</si>
  <si>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</si>
  <si>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</si>
  <si>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</si>
  <si>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</si>
  <si>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</si>
  <si>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</si>
  <si>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</si>
  <si>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</si>
  <si>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</si>
  <si>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</si>
  <si>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</si>
  <si>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</si>
  <si>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</si>
  <si>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</si>
  <si>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</si>
  <si>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</si>
  <si>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</si>
  <si>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</si>
  <si>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</si>
  <si>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</si>
  <si>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</si>
  <si>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</si>
  <si>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</si>
  <si>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</si>
  <si>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</si>
  <si>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</si>
  <si>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</si>
  <si>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</si>
  <si>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</si>
  <si>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</si>
  <si>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</si>
  <si>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</si>
  <si>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</si>
  <si>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</si>
  <si>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</si>
  <si>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</si>
  <si>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</si>
  <si>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</si>
  <si>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</si>
  <si>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</si>
  <si>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</si>
  <si>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</si>
  <si>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</si>
  <si>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</si>
  <si>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</si>
  <si>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</si>
  <si>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</si>
  <si>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</si>
  <si>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</si>
  <si>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</si>
  <si>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</si>
  <si>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</si>
  <si>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</si>
  <si>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</si>
  <si>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</si>
  <si>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</si>
  <si>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</si>
  <si>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</si>
  <si>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</si>
  <si>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</si>
  <si>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</si>
  <si>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</si>
  <si>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</si>
  <si>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</si>
  <si>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</si>
  <si>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</si>
  <si>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</si>
  <si>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</si>
  <si>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</si>
  <si>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</si>
  <si>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</si>
  <si>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</si>
  <si>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</si>
  <si>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</si>
  <si>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</si>
  <si>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</si>
  <si>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</si>
  <si>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</si>
  <si>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</si>
  <si>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</si>
  <si>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</si>
  <si>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</si>
  <si>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</si>
  <si>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</si>
  <si>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</si>
  <si>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</si>
  <si>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</si>
  <si>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</si>
  <si>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</si>
  <si>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</si>
  <si>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</si>
  <si>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</si>
  <si>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</si>
  <si>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</si>
  <si>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</si>
  <si>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</si>
  <si>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</si>
  <si>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</si>
  <si>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</si>
  <si>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</si>
  <si>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</si>
  <si>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</si>
  <si>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</si>
  <si>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</si>
  <si>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</si>
  <si>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</si>
  <si>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</si>
  <si>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</si>
  <si>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</si>
  <si>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</si>
  <si>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</si>
  <si>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</si>
  <si>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</si>
  <si>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</si>
  <si>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</si>
  <si>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</si>
  <si>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</si>
  <si>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</si>
  <si>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</si>
  <si>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</si>
  <si>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</si>
  <si>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</si>
  <si>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</si>
  <si>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</si>
  <si>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</si>
  <si>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</si>
  <si>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</si>
  <si>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</si>
  <si>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</si>
  <si>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</si>
  <si>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</si>
  <si>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</si>
  <si>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</si>
  <si>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</si>
  <si>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</si>
  <si>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</si>
  <si>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</si>
  <si>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</si>
  <si>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</si>
  <si>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</si>
  <si>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</si>
  <si>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</si>
  <si>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</si>
  <si>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</si>
  <si>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</si>
  <si>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</si>
  <si>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</si>
  <si>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</si>
  <si>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</si>
  <si>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</si>
  <si>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</si>
  <si>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</si>
  <si>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</si>
  <si>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</si>
  <si>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</si>
  <si>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</si>
  <si>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</si>
  <si>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</si>
  <si>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</si>
  <si>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</si>
  <si>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</si>
  <si>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</si>
  <si>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</si>
  <si>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</si>
  <si>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</si>
  <si>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</si>
  <si>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</si>
  <si>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</si>
  <si>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</si>
  <si>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</si>
  <si>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</si>
  <si>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</si>
  <si>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</si>
  <si>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</si>
  <si>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</si>
  <si>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</si>
  <si>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</si>
  <si>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</si>
  <si>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</si>
  <si>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</si>
  <si>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</si>
  <si>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</si>
  <si>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</si>
  <si>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</si>
  <si>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</si>
  <si>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</si>
  <si>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</si>
  <si>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</si>
  <si>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</si>
  <si>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</si>
  <si>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</si>
  <si>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</si>
  <si>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</si>
  <si>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</si>
  <si>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</si>
  <si>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</si>
  <si>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</si>
  <si>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</si>
  <si>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</si>
  <si>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</si>
  <si>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</si>
  <si>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</si>
  <si>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</si>
  <si>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</si>
  <si>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</si>
  <si>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</si>
  <si>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</si>
  <si>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</si>
  <si>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</si>
  <si>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</si>
  <si>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</si>
  <si>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</si>
  <si>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</si>
  <si>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</si>
  <si>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</si>
  <si>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</si>
  <si>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</si>
  <si>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</si>
  <si>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</si>
  <si>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</si>
  <si>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</si>
  <si>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</si>
  <si>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</si>
  <si>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</si>
  <si>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</si>
  <si>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</si>
  <si>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</si>
  <si>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</si>
  <si>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</si>
  <si>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</si>
  <si>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</si>
  <si>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</si>
  <si>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</si>
  <si>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</si>
  <si>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</si>
  <si>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</si>
  <si>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</si>
  <si>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</si>
  <si>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</si>
  <si>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</si>
  <si>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</si>
  <si>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</si>
  <si>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</si>
  <si>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</si>
  <si>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</si>
  <si>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</si>
  <si>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</si>
  <si>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</si>
  <si>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</si>
  <si>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</si>
  <si>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</si>
  <si>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</si>
  <si>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</si>
  <si>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</si>
  <si>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</si>
  <si>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</si>
  <si>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</si>
  <si>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</si>
  <si>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</si>
  <si>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</si>
  <si>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</si>
  <si>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</si>
  <si>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</si>
  <si>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</si>
  <si>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</si>
  <si>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</si>
  <si>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</si>
  <si>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</si>
  <si>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</si>
  <si>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</si>
  <si>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</si>
  <si>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</si>
  <si>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</si>
  <si>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</si>
  <si>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</si>
  <si>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</si>
  <si>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</si>
  <si>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</si>
  <si>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</si>
  <si>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</si>
  <si>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</si>
  <si>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</si>
  <si>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</si>
  <si>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</si>
  <si>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</si>
  <si>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</si>
  <si>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</si>
  <si>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</si>
  <si>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</si>
  <si>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</si>
  <si>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</si>
  <si>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</si>
  <si>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</si>
  <si>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</si>
  <si>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</si>
  <si>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</si>
  <si>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</si>
  <si>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</si>
  <si>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</si>
  <si>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</si>
  <si>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</si>
  <si>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</si>
  <si>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</si>
  <si>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</si>
  <si>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</si>
  <si>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</si>
  <si>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</si>
  <si>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</si>
  <si>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</si>
  <si>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</si>
  <si>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</si>
  <si>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</si>
  <si>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</si>
  <si>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</si>
  <si>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</si>
  <si>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</si>
  <si>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</si>
  <si>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</si>
  <si>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</si>
  <si>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</si>
  <si>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</si>
  <si>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</si>
  <si>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</si>
  <si>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</si>
  <si>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</si>
  <si>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</si>
  <si>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</si>
  <si>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</si>
  <si>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</si>
  <si>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</si>
  <si>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</si>
  <si>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</si>
  <si>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</si>
  <si>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</si>
  <si>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</si>
  <si>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</si>
  <si>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</si>
  <si>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</si>
  <si>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</si>
  <si>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</si>
  <si>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</si>
  <si>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</si>
  <si>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</si>
  <si>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</si>
  <si>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</si>
  <si>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</si>
  <si>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</si>
  <si>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</si>
  <si>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</si>
  <si>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</si>
  <si>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</si>
  <si>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</si>
  <si>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</si>
  <si>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</si>
  <si>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</si>
  <si>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</si>
  <si>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</si>
  <si>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</si>
  <si>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</si>
  <si>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</si>
  <si>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</si>
  <si>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</si>
  <si>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</si>
  <si>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</si>
  <si>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</si>
  <si>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</si>
  <si>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</si>
  <si>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</si>
  <si>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</si>
  <si>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</si>
  <si>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</si>
  <si>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</si>
  <si>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</si>
  <si>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</si>
  <si>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</si>
  <si>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</si>
  <si>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</si>
  <si>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</si>
  <si>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</si>
  <si>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</si>
  <si>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</si>
  <si>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</si>
  <si>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</si>
  <si>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</si>
  <si>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</si>
  <si>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</si>
  <si>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</si>
  <si>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</si>
  <si>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</si>
  <si>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</si>
  <si>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</si>
  <si>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</si>
  <si>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</si>
  <si>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</si>
  <si>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</si>
  <si>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</si>
  <si>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</si>
  <si>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</si>
  <si>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</si>
  <si>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</si>
  <si>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</si>
  <si>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</si>
  <si>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</si>
  <si>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</si>
  <si>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</si>
  <si>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</si>
  <si>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</si>
  <si>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</si>
  <si>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</si>
  <si>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</si>
  <si>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</si>
  <si>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</si>
  <si>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</si>
  <si>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</si>
  <si>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</si>
  <si>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</si>
  <si>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</si>
  <si>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</si>
  <si>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</si>
  <si>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</si>
  <si>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</si>
  <si>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</si>
  <si>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</si>
  <si>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</si>
  <si>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</si>
  <si>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</si>
  <si>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</si>
  <si>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</si>
  <si>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</si>
  <si>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</si>
  <si>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</si>
  <si>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</si>
  <si>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</si>
  <si>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</si>
  <si>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</si>
  <si>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</si>
  <si>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</si>
  <si>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</si>
  <si>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</si>
  <si>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</si>
  <si>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</si>
  <si>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</si>
  <si>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</si>
  <si>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</si>
  <si>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</si>
  <si>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</si>
  <si>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</si>
  <si>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</si>
  <si>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</si>
  <si>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</si>
  <si>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</si>
  <si>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</si>
  <si>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</si>
  <si>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</si>
  <si>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</si>
  <si>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</si>
  <si>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</si>
  <si>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</si>
  <si>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</si>
  <si>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</si>
  <si>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</si>
  <si>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</si>
  <si>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</si>
  <si>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</si>
  <si>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</si>
  <si>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</si>
  <si>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</si>
  <si>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</si>
  <si>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</si>
  <si>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</si>
  <si>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</si>
  <si>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</si>
  <si>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</si>
  <si>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</si>
  <si>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</si>
  <si>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</si>
  <si>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</si>
  <si>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</si>
  <si>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</si>
  <si>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</si>
  <si>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</si>
  <si>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</si>
  <si>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</si>
  <si>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</si>
  <si>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</si>
  <si>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</si>
  <si>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</si>
  <si>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</si>
  <si>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</si>
  <si>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</si>
  <si>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</si>
  <si>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</si>
  <si>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</si>
  <si>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</si>
  <si>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</si>
  <si>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</si>
  <si>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</si>
  <si>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</si>
  <si>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</si>
  <si>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</si>
  <si>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</si>
  <si>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</si>
  <si>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</si>
  <si>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</si>
  <si>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</si>
  <si>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</si>
  <si>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</si>
  <si>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</si>
  <si>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</si>
  <si>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</si>
  <si>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</si>
  <si>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</si>
  <si>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</si>
  <si>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</si>
  <si>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</si>
  <si>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</si>
  <si>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</si>
  <si>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</si>
  <si>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</si>
  <si>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</si>
  <si>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</si>
  <si>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</si>
  <si>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</si>
  <si>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</si>
  <si>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</si>
  <si>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</si>
  <si>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</si>
  <si>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</si>
  <si>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</si>
  <si>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</si>
  <si>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</si>
  <si>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</si>
  <si>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</si>
  <si>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</si>
  <si>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</si>
  <si>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</si>
  <si>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</si>
  <si>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</si>
  <si>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</si>
  <si>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</si>
  <si>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</si>
  <si>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</si>
  <si>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</si>
  <si>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</si>
  <si>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</si>
  <si>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</si>
  <si>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</si>
  <si>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</si>
  <si>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</si>
  <si>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</si>
  <si>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</si>
  <si>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</si>
  <si>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</si>
  <si>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</si>
  <si>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</si>
  <si>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</si>
  <si>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</si>
  <si>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</si>
  <si>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</si>
  <si>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</si>
  <si>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</si>
  <si>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</si>
  <si>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</si>
  <si>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</si>
  <si>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</si>
  <si>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</si>
  <si>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</si>
  <si>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</si>
  <si>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</si>
  <si>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</si>
  <si>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</si>
  <si>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</si>
  <si>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</si>
  <si>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</si>
  <si>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</si>
  <si>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</si>
  <si>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</si>
  <si>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</si>
  <si>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</si>
  <si>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</si>
  <si>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</si>
  <si>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</si>
  <si>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</si>
  <si>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</si>
  <si>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</si>
  <si>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</si>
  <si>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</si>
  <si>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</si>
  <si>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</si>
  <si>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</si>
  <si>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</si>
  <si>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</si>
  <si>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</si>
  <si>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</si>
  <si>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</si>
  <si>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</si>
  <si>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</si>
  <si>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</si>
  <si>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</si>
  <si>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</si>
  <si>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</si>
  <si>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</si>
  <si>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</si>
  <si>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</si>
  <si>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</si>
  <si>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</si>
  <si>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</si>
  <si>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</si>
  <si>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</si>
  <si>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</si>
  <si>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</si>
  <si>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</si>
  <si>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</si>
  <si>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</si>
  <si>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</si>
  <si>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</si>
  <si>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</si>
  <si>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</si>
  <si>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</si>
  <si>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</si>
  <si>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</si>
  <si>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</si>
  <si>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</si>
  <si>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</si>
  <si>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</si>
  <si>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</si>
  <si>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</si>
  <si>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</si>
  <si>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</si>
  <si>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</si>
  <si>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</si>
  <si>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</si>
  <si>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</si>
  <si>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</si>
  <si>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</si>
  <si>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</si>
  <si>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</si>
  <si>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</si>
  <si>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</si>
  <si>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</si>
  <si>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</si>
  <si>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</si>
  <si>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</si>
  <si>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</si>
  <si>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</si>
  <si>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</si>
  <si>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</si>
  <si>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</si>
  <si>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</si>
  <si>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</si>
  <si>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</si>
  <si>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</si>
  <si>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</si>
  <si>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</si>
  <si>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</si>
  <si>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</si>
  <si>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</si>
  <si>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</si>
  <si>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</si>
  <si>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</si>
  <si>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</si>
  <si>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</si>
  <si>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</si>
  <si>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</si>
  <si>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</si>
  <si>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</si>
  <si>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</si>
  <si>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</si>
  <si>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</si>
  <si>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</si>
  <si>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</si>
  <si>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</si>
  <si>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</si>
  <si>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</si>
  <si>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</si>
  <si>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</si>
  <si>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</si>
  <si>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</si>
  <si>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</si>
  <si>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</si>
  <si>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</si>
  <si>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</si>
  <si>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</si>
  <si>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</si>
  <si>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</si>
  <si>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</si>
  <si>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</si>
  <si>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</si>
  <si>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</si>
  <si>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</si>
  <si>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</si>
  <si>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</si>
  <si>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</si>
  <si>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</si>
  <si>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</si>
  <si>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</si>
  <si>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</si>
  <si>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</si>
  <si>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</si>
  <si>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</si>
  <si>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</si>
  <si>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</si>
  <si>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</si>
  <si>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</si>
  <si>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</si>
  <si>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</si>
  <si>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</si>
  <si>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</si>
  <si>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</si>
  <si>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</si>
  <si>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</si>
  <si>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</si>
  <si>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</si>
  <si>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</si>
  <si>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</si>
  <si>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</si>
  <si>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</si>
  <si>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</si>
  <si>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</si>
  <si>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</si>
  <si>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</si>
  <si>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</si>
  <si>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</si>
  <si>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</si>
  <si>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</si>
  <si>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</si>
  <si>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</si>
  <si>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</si>
  <si>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</si>
  <si>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</si>
  <si>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</si>
  <si>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</si>
  <si>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</si>
  <si>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</si>
  <si>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</si>
  <si>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</si>
  <si>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</si>
  <si>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</si>
  <si>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</si>
  <si>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</si>
  <si>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</si>
  <si>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</si>
  <si>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</si>
  <si>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</si>
  <si>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</si>
  <si>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</si>
  <si>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</si>
  <si>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</si>
  <si>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</si>
  <si>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</si>
  <si>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</si>
  <si>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</si>
  <si>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</si>
  <si>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</si>
  <si>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</si>
  <si>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</si>
  <si>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</si>
  <si>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</si>
  <si>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</si>
  <si>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</si>
  <si>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</si>
  <si>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</si>
  <si>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</si>
  <si>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</si>
  <si>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</si>
  <si>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</si>
  <si>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</si>
  <si>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</si>
  <si>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</si>
  <si>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</si>
  <si>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</si>
  <si>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</si>
  <si>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</si>
  <si>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</si>
  <si>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</si>
  <si>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</si>
  <si>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</si>
  <si>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</si>
  <si>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</si>
  <si>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</si>
  <si>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</si>
  <si>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</si>
  <si>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</si>
  <si>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</si>
  <si>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</si>
  <si>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</si>
  <si>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</si>
  <si>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</si>
  <si>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</si>
  <si>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</si>
  <si>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</si>
  <si>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</si>
  <si>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</si>
  <si>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</si>
  <si>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</si>
  <si>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</si>
  <si>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</si>
  <si>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</si>
  <si>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</si>
  <si>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</si>
  <si>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</si>
  <si>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</si>
  <si>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</si>
  <si>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</si>
  <si>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</si>
  <si>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</si>
  <si>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</si>
  <si>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</si>
  <si>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</si>
  <si>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</si>
  <si>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</si>
  <si>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</si>
  <si>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</si>
  <si>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</si>
  <si>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</si>
  <si>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</si>
  <si>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</si>
  <si>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</si>
  <si>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</si>
  <si>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</si>
  <si>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</si>
  <si>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</si>
  <si>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</si>
  <si>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</si>
  <si>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</si>
  <si>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</si>
  <si>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</si>
  <si>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</si>
  <si>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</si>
  <si>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</si>
  <si>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</si>
  <si>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</si>
  <si>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</si>
  <si>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</si>
  <si>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</si>
  <si>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</si>
  <si>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</si>
  <si>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</si>
  <si>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</si>
  <si>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</si>
  <si>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</si>
  <si>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</si>
  <si>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</si>
  <si>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</si>
  <si>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</si>
  <si>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</si>
  <si>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</si>
  <si>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</si>
  <si>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</si>
  <si>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</si>
  <si>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</si>
  <si>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</si>
  <si>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</si>
  <si>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</si>
  <si>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</si>
  <si>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</si>
  <si>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</si>
  <si>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</si>
  <si>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</si>
  <si>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</si>
  <si>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</si>
  <si>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</si>
  <si>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</si>
  <si>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</si>
  <si>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</si>
  <si>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</si>
  <si>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</si>
  <si>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</si>
  <si>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</si>
  <si>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</si>
  <si>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</si>
  <si>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</si>
  <si>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</si>
  <si>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</si>
  <si>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</si>
  <si>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</si>
  <si>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</si>
  <si>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</si>
  <si>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</si>
  <si>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</si>
  <si>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</si>
  <si>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</si>
  <si>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</si>
  <si>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</si>
  <si>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</si>
  <si>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</si>
  <si>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</si>
  <si>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</si>
  <si>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</si>
  <si>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</si>
  <si>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</si>
  <si>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</si>
  <si>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</si>
  <si>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</si>
  <si>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</si>
  <si>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</si>
  <si>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</si>
  <si>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</si>
  <si>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</si>
  <si>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</si>
  <si>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</si>
  <si>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</si>
  <si>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</si>
  <si>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</si>
  <si>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</si>
  <si>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</si>
  <si>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</si>
  <si>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</si>
  <si>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</si>
  <si>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</si>
  <si>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</si>
  <si>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</si>
  <si>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</si>
  <si>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</si>
  <si>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</si>
  <si>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</si>
  <si>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</si>
  <si>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</si>
  <si>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</si>
  <si>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</si>
  <si>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</si>
  <si>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</si>
  <si>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</si>
  <si>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</si>
  <si>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</si>
  <si>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</si>
  <si>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</si>
  <si>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</si>
  <si>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</si>
  <si>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</si>
  <si>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</si>
  <si>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</si>
  <si>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</si>
  <si>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</si>
  <si>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</si>
  <si>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</si>
  <si>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</si>
  <si>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</si>
  <si>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</si>
  <si>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</si>
  <si>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</si>
  <si>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</si>
  <si>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</si>
  <si>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</si>
  <si>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</si>
  <si>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</si>
  <si>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</si>
  <si>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</si>
  <si>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</si>
  <si>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</si>
  <si>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</si>
  <si>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</si>
  <si>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</si>
  <si>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</si>
  <si>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</si>
  <si>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</si>
  <si>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</si>
  <si>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</si>
  <si>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</si>
  <si>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</si>
  <si>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</si>
  <si>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</si>
  <si>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</si>
  <si>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</si>
  <si>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</si>
  <si>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</si>
  <si>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</si>
  <si>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</si>
  <si>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</si>
  <si>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</si>
  <si>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</si>
  <si>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</si>
  <si>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</si>
  <si>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</si>
  <si>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</si>
  <si>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</si>
  <si>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</si>
  <si>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</si>
  <si>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</si>
  <si>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</si>
  <si>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</si>
  <si>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</si>
  <si>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</si>
  <si>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</si>
  <si>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</si>
  <si>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</si>
  <si>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</si>
  <si>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</si>
  <si>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</si>
  <si>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</si>
  <si>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</si>
  <si>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</si>
  <si>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</si>
  <si>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</si>
  <si>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</si>
  <si>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</si>
  <si>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</si>
  <si>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</si>
  <si>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</si>
  <si>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</si>
  <si>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</si>
  <si>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</si>
  <si>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</si>
  <si>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</si>
  <si>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</si>
  <si>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</si>
  <si>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</si>
  <si>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</si>
  <si>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</si>
  <si>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</si>
  <si>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</si>
  <si>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</si>
  <si>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</si>
  <si>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</si>
  <si>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</si>
  <si>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</si>
  <si>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</si>
  <si>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</si>
  <si>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</si>
  <si>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</si>
  <si>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</si>
  <si>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</si>
  <si>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</si>
  <si>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</si>
  <si>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</si>
  <si>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</si>
  <si>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</si>
  <si>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</si>
  <si>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</si>
  <si>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</si>
  <si>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</si>
  <si>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</si>
  <si>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</si>
  <si>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</si>
  <si>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</si>
  <si>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</si>
  <si>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</si>
  <si>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</si>
  <si>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</si>
  <si>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</si>
  <si>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</si>
  <si>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</si>
  <si>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</si>
  <si>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</si>
  <si>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</si>
  <si>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</si>
  <si>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</si>
  <si>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</si>
  <si>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</si>
  <si>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</si>
  <si>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</si>
  <si>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</si>
  <si>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</si>
  <si>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</si>
  <si>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</si>
  <si>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</si>
  <si>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</si>
  <si>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</si>
  <si>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</si>
  <si>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</si>
  <si>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</si>
  <si>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</si>
  <si>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</si>
  <si>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</si>
  <si>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</si>
  <si>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</si>
  <si>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</si>
  <si>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</si>
  <si>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</si>
  <si>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</si>
  <si>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</si>
  <si>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</si>
  <si>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</si>
  <si>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</si>
  <si>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</si>
  <si>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</si>
  <si>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</si>
  <si>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</si>
  <si>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</si>
  <si>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</si>
  <si>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</si>
  <si>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</si>
  <si>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</si>
  <si>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</si>
  <si>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</si>
  <si>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</si>
  <si>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</si>
  <si>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</si>
  <si>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</si>
  <si>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</si>
  <si>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</si>
  <si>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</si>
  <si>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</si>
  <si>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</si>
  <si>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</si>
  <si>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</si>
  <si>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</si>
  <si>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</si>
  <si>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</si>
  <si>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</si>
  <si>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</si>
  <si>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</si>
  <si>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</si>
  <si>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</si>
  <si>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</si>
  <si>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</si>
  <si>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</si>
  <si>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</si>
  <si>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</si>
  <si>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</si>
  <si>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</si>
  <si>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</si>
  <si>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</si>
  <si>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</si>
  <si>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</si>
  <si>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</si>
  <si>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</si>
  <si>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</si>
  <si>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</si>
  <si>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</si>
  <si>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</si>
  <si>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</si>
  <si>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</si>
  <si>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</si>
  <si>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</si>
  <si>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</si>
  <si>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</si>
  <si>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</si>
  <si>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</si>
  <si>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</si>
  <si>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</si>
  <si>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</si>
  <si>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</si>
  <si>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</si>
  <si>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</si>
  <si>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</si>
  <si>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</si>
  <si>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</si>
  <si>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</si>
  <si>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</si>
  <si>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</si>
  <si>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</si>
  <si>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</si>
  <si>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</si>
  <si>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</si>
  <si>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</si>
  <si>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</si>
  <si>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</si>
  <si>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</si>
  <si>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</si>
  <si>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</si>
  <si>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</si>
  <si>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</si>
  <si>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</si>
  <si>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</si>
  <si>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</si>
  <si>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</si>
  <si>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</si>
  <si>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</si>
  <si>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</si>
  <si>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</si>
  <si>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</si>
  <si>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</si>
  <si>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</si>
  <si>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</si>
  <si>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</si>
  <si>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</si>
  <si>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</si>
  <si>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</si>
  <si>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</si>
  <si>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</si>
  <si>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</si>
  <si>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</si>
  <si>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</si>
  <si>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</si>
  <si>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</si>
  <si>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</si>
  <si>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</si>
  <si>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</si>
  <si>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</si>
  <si>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</si>
  <si>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</si>
  <si>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</si>
  <si>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</si>
  <si>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</si>
  <si>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</si>
  <si>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</si>
  <si>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</si>
  <si>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</si>
  <si>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</si>
  <si>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</si>
  <si>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</si>
  <si>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</si>
  <si>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</si>
  <si>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</si>
  <si>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</si>
  <si>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</si>
  <si>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</si>
  <si>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</si>
  <si>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</si>
  <si>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</si>
  <si>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</si>
  <si>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</si>
  <si>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</si>
  <si>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</si>
  <si>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</si>
  <si>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</si>
  <si>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</si>
  <si>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</si>
  <si>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</si>
  <si>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</si>
  <si>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</si>
  <si>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</si>
  <si>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</si>
  <si>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</si>
  <si>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</si>
  <si>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</si>
  <si>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</si>
  <si>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</si>
  <si>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</si>
  <si>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</si>
  <si>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</si>
  <si>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</si>
  <si>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</si>
  <si>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</si>
  <si>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</si>
  <si>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</si>
  <si>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</si>
  <si>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</si>
  <si>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</si>
  <si>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</si>
  <si>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</si>
  <si>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</si>
  <si>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</si>
  <si>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</si>
  <si>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</si>
  <si>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</si>
  <si>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</si>
  <si>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</si>
  <si>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</si>
  <si>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</si>
  <si>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</si>
  <si>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</si>
  <si>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</si>
  <si>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</si>
  <si>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</si>
  <si>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</si>
  <si>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</si>
  <si>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</si>
  <si>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</si>
  <si>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</si>
  <si>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</si>
  <si>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</si>
  <si>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</si>
  <si>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</si>
  <si>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</si>
  <si>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</si>
  <si>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</si>
  <si>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</si>
  <si>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</si>
  <si>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</si>
  <si>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</si>
  <si>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</si>
  <si>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</si>
  <si>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</si>
  <si>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</si>
  <si>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</si>
  <si>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</si>
  <si>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</si>
  <si>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</si>
  <si>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</si>
  <si>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</si>
  <si>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</si>
  <si>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</si>
  <si>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</si>
  <si>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</si>
  <si>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</si>
  <si>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</si>
  <si>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</si>
  <si>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</si>
  <si>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</si>
  <si>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</si>
  <si>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</si>
  <si>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</si>
  <si>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</si>
  <si>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</si>
  <si>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</si>
  <si>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</si>
  <si>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</si>
  <si>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</si>
  <si>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</si>
  <si>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</si>
  <si>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</si>
  <si>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</si>
  <si>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</si>
  <si>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</si>
  <si>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</si>
  <si>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</si>
  <si>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</si>
  <si>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</si>
  <si>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</si>
  <si>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</si>
  <si>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</si>
  <si>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</si>
  <si>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</si>
  <si>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</si>
  <si>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</si>
  <si>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</si>
  <si>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</si>
  <si>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</si>
  <si>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</si>
  <si>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</si>
  <si>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</si>
  <si>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</si>
  <si>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</si>
  <si>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</si>
  <si>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</si>
  <si>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</si>
  <si>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</si>
  <si>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</si>
  <si>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</si>
  <si>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</si>
  <si>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</si>
  <si>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</si>
  <si>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</si>
  <si>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</si>
  <si>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</si>
  <si>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</si>
  <si>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</si>
  <si>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</si>
  <si>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</si>
  <si>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</si>
  <si>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</si>
  <si>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</si>
  <si>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</si>
  <si>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</si>
  <si>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</si>
  <si>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</si>
  <si>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</si>
  <si>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</si>
  <si>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</si>
  <si>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</si>
  <si>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</si>
  <si>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</si>
  <si>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</si>
  <si>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</si>
  <si>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</si>
  <si>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</si>
  <si>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</si>
  <si>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</si>
  <si>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</si>
  <si>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</si>
  <si>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</si>
  <si>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</si>
  <si>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</si>
  <si>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</si>
  <si>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</si>
  <si>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</si>
  <si>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</si>
  <si>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</si>
  <si>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</si>
  <si>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</si>
  <si>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</si>
  <si>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</si>
  <si>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</si>
  <si>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</si>
  <si>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</si>
  <si>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</si>
  <si>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</si>
  <si>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</si>
  <si>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</si>
  <si>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</si>
  <si>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</si>
  <si>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</si>
  <si>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</si>
  <si>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</si>
  <si>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</si>
  <si>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</si>
  <si>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</si>
  <si>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</si>
  <si>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</si>
  <si>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</si>
  <si>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</si>
  <si>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</si>
  <si>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</si>
  <si>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</si>
  <si>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</si>
  <si>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</si>
  <si>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</si>
  <si>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</si>
  <si>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</si>
  <si>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</si>
  <si>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</si>
  <si>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</si>
  <si>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</si>
  <si>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</si>
  <si>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</si>
  <si>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</si>
  <si>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</si>
  <si>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</si>
  <si>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</si>
  <si>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</si>
  <si>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</si>
  <si>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</si>
  <si>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</si>
  <si>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</si>
  <si>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</si>
  <si>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</si>
  <si>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</si>
  <si>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</si>
  <si>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</si>
  <si>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</si>
  <si>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</si>
  <si>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</si>
  <si>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</si>
  <si>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</si>
  <si>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</si>
  <si>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</si>
  <si>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</si>
  <si>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</si>
  <si>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</si>
  <si>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</si>
  <si>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</si>
  <si>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</si>
  <si>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</si>
  <si>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</si>
  <si>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</si>
  <si>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</si>
  <si>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</si>
  <si>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</si>
  <si>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</si>
  <si>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</si>
  <si>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</si>
  <si>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</si>
  <si>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</si>
  <si>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</si>
  <si>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</si>
  <si>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</si>
  <si>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</si>
  <si>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</si>
  <si>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</si>
  <si>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</si>
  <si>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</si>
  <si>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</si>
  <si>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</si>
  <si>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</si>
  <si>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</si>
  <si>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</si>
  <si>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</si>
  <si>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</si>
  <si>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</si>
  <si>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</si>
  <si>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</si>
  <si>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</si>
  <si>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</si>
  <si>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</si>
  <si>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</si>
  <si>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</si>
  <si>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</si>
  <si>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</si>
  <si>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</si>
  <si>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</si>
  <si>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</si>
  <si>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</si>
  <si>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</si>
  <si>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</si>
  <si>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</si>
  <si>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</si>
  <si>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</si>
  <si>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</si>
  <si>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</si>
  <si>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</si>
  <si>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</si>
  <si>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</si>
  <si>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</si>
  <si>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</si>
  <si>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</si>
  <si>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</si>
  <si>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</si>
  <si>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</si>
  <si>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</si>
  <si>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</si>
  <si>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</si>
  <si>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</si>
  <si>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</si>
  <si>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</si>
  <si>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</si>
  <si>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</si>
  <si>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</si>
  <si>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</si>
  <si>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</si>
  <si>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</si>
  <si>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</si>
  <si>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</si>
  <si>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</si>
  <si>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</si>
  <si>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</si>
  <si>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</si>
  <si>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</si>
  <si>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</si>
  <si>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</si>
  <si>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</si>
  <si>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</si>
  <si>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</si>
  <si>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</si>
  <si>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</si>
  <si>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</si>
  <si>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</si>
  <si>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</si>
  <si>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</si>
  <si>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</si>
  <si>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</si>
  <si>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</si>
  <si>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</si>
  <si>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</si>
  <si>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</si>
  <si>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</si>
  <si>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</si>
  <si>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</si>
  <si>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</si>
  <si>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</si>
  <si>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</si>
  <si>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</si>
  <si>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</si>
  <si>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</si>
  <si>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</si>
  <si>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</si>
  <si>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</si>
  <si>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</si>
  <si>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</si>
  <si>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</si>
  <si>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</si>
  <si>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</si>
  <si>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</si>
  <si>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</si>
  <si>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</si>
  <si>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</si>
  <si>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</si>
  <si>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</si>
  <si>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</si>
  <si>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</si>
  <si>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</si>
  <si>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</si>
  <si>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</si>
  <si>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</si>
  <si>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</si>
  <si>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</si>
  <si>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</si>
  <si>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</si>
  <si>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</si>
  <si>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</si>
  <si>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</si>
  <si>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</si>
  <si>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</si>
  <si>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</si>
  <si>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</si>
  <si>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</si>
  <si>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</si>
  <si>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</si>
  <si>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</si>
  <si>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</si>
  <si>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</si>
  <si>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</si>
  <si>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</si>
  <si>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</si>
  <si>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</si>
  <si>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</si>
  <si>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</si>
  <si>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</si>
  <si>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</si>
  <si>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</si>
  <si>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</si>
  <si>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</si>
  <si>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</si>
  <si>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</si>
  <si>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</si>
  <si>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</si>
  <si>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</si>
  <si>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</si>
  <si>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</si>
  <si>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</si>
  <si>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</si>
  <si>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</si>
  <si>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</si>
  <si>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</si>
  <si>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</si>
  <si>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</si>
  <si>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</si>
  <si>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</si>
  <si>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</si>
  <si>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</si>
  <si>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</si>
  <si>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</si>
  <si>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</si>
  <si>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</si>
  <si>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</si>
  <si>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</si>
  <si>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</si>
  <si>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</si>
  <si>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</si>
  <si>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</si>
  <si>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</si>
  <si>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</si>
  <si>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</si>
  <si>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</si>
  <si>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</si>
  <si>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</si>
  <si>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</si>
  <si>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</si>
  <si>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</si>
  <si>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</si>
  <si>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</si>
  <si>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</si>
  <si>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</si>
  <si>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</si>
  <si>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</si>
  <si>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</si>
  <si>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</si>
  <si>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</si>
  <si>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</si>
  <si>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</si>
  <si>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</si>
  <si>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</si>
  <si>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</si>
  <si>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</si>
  <si>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</si>
  <si>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</si>
  <si>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</si>
  <si>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</si>
  <si>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</si>
  <si>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</si>
  <si>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</si>
  <si>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</si>
  <si>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</si>
  <si>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</si>
  <si>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</si>
  <si>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</si>
  <si>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</si>
  <si>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</si>
  <si>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</si>
  <si>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</si>
  <si>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</si>
  <si>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</si>
  <si>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</si>
  <si>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</si>
  <si>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</si>
  <si>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</si>
  <si>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</si>
  <si>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</si>
  <si>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</si>
  <si>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</si>
  <si>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</si>
  <si>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</si>
  <si>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</si>
  <si>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</si>
  <si>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</si>
  <si>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</si>
  <si>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</si>
  <si>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</si>
  <si>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</si>
  <si>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</si>
  <si>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</si>
  <si>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</si>
  <si>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</si>
  <si>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</si>
  <si>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</si>
  <si>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</si>
  <si>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</si>
  <si>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</si>
  <si>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</si>
  <si>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</si>
  <si>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</si>
  <si>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</si>
  <si>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</si>
  <si>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</si>
  <si>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</si>
  <si>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</si>
  <si>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</si>
  <si>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</si>
  <si>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</si>
  <si>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</si>
  <si>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</si>
  <si>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</si>
  <si>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</si>
  <si>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</si>
  <si>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</si>
  <si>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</si>
  <si>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</si>
  <si>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</si>
  <si>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</si>
  <si>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</si>
  <si>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</si>
  <si>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</si>
  <si>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</si>
  <si>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</si>
  <si>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</si>
  <si>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</si>
  <si>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</si>
  <si>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</si>
  <si>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</si>
  <si>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</si>
  <si>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</si>
  <si>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</si>
  <si>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</si>
  <si>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</si>
  <si>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</si>
  <si>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</si>
  <si>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</si>
  <si>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</si>
  <si>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</si>
  <si>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</si>
  <si>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</si>
  <si>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</si>
  <si>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</si>
  <si>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</si>
  <si>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</si>
  <si>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</si>
  <si>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</si>
  <si>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</si>
  <si>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</si>
  <si>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</si>
  <si>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</si>
  <si>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</si>
  <si>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</si>
  <si>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</si>
  <si>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</si>
  <si>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</si>
  <si>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</si>
  <si>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</si>
  <si>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</si>
  <si>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</si>
  <si>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</si>
  <si>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</si>
  <si>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</si>
  <si>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</si>
  <si>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</si>
  <si>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</si>
  <si>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</si>
  <si>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</si>
  <si>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</si>
  <si>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</si>
  <si>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</si>
  <si>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</si>
  <si>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</si>
  <si>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</si>
  <si>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</si>
  <si>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</si>
  <si>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</si>
  <si>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</si>
  <si>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</si>
  <si>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</si>
  <si>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</si>
  <si>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</si>
  <si>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</si>
  <si>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</si>
  <si>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</si>
  <si>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</si>
  <si>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</si>
  <si>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</si>
  <si>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</si>
  <si>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</si>
  <si>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</si>
  <si>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</si>
  <si>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</si>
  <si>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</si>
  <si>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</si>
  <si>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</si>
  <si>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</si>
  <si>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</si>
  <si>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</si>
  <si>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</si>
  <si>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</si>
  <si>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</si>
  <si>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</si>
  <si>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</si>
  <si>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</si>
  <si>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</si>
  <si>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</si>
  <si>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</si>
  <si>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</si>
  <si>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</si>
  <si>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</si>
  <si>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</si>
  <si>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</si>
  <si>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</si>
  <si>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</si>
  <si>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</si>
  <si>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</si>
  <si>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</si>
  <si>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</si>
  <si>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</si>
  <si>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</si>
  <si>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</si>
  <si>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</si>
  <si>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</si>
  <si>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</si>
  <si>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</si>
  <si>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</si>
  <si>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</si>
  <si>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</si>
  <si>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</si>
  <si>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</si>
  <si>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</si>
  <si>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</si>
  <si>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</si>
  <si>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</si>
  <si>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</si>
  <si>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</si>
  <si>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</si>
  <si>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</si>
  <si>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</si>
  <si>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</si>
  <si>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</si>
  <si>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</si>
  <si>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</si>
  <si>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</si>
  <si>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</si>
  <si>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</si>
  <si>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</si>
  <si>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</si>
  <si>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</si>
  <si>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</si>
  <si>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</si>
  <si>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</si>
  <si>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</si>
  <si>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</si>
  <si>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</si>
  <si>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</si>
  <si>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</si>
  <si>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</si>
  <si>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</si>
  <si>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</si>
  <si>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</si>
  <si>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</si>
  <si>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</si>
  <si>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</si>
  <si>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</si>
  <si>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</si>
  <si>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</si>
  <si>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</si>
  <si>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</si>
  <si>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</si>
  <si>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</si>
  <si>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</si>
  <si>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</si>
  <si>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</si>
  <si>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</si>
  <si>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</si>
  <si>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</si>
  <si>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</si>
  <si>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</si>
  <si>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</si>
  <si>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</si>
  <si>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</si>
  <si>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</si>
  <si>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</si>
  <si>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</si>
  <si>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</si>
  <si>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</si>
  <si>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</si>
  <si>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</si>
  <si>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</si>
  <si>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</si>
  <si>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</si>
  <si>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</si>
  <si>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</si>
  <si>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</si>
  <si>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</si>
  <si>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</si>
  <si>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</si>
  <si>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</si>
  <si>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</si>
  <si>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</si>
  <si>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</si>
  <si>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</si>
  <si>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</si>
  <si>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</si>
  <si>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</si>
  <si>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</si>
  <si>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</si>
  <si>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</si>
  <si>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</si>
  <si>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</si>
  <si>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</si>
  <si>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</si>
  <si>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</si>
  <si>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</si>
  <si>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</si>
  <si>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</si>
  <si>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</si>
  <si>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</si>
  <si>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</si>
  <si>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</si>
  <si>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</si>
  <si>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</si>
  <si>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</si>
  <si>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</si>
  <si>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</si>
  <si>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</si>
  <si>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</si>
  <si>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</si>
  <si>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</si>
  <si>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</si>
  <si>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</si>
  <si>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</si>
  <si>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</si>
  <si>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</si>
  <si>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</si>
  <si>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</si>
  <si>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</si>
  <si>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</si>
  <si>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</si>
  <si>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</si>
  <si>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</si>
  <si>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</si>
  <si>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</si>
  <si>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</si>
  <si>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</si>
  <si>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</si>
  <si>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</si>
  <si>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</si>
  <si>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</si>
  <si>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</si>
  <si>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</si>
  <si>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</si>
  <si>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</si>
  <si>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</si>
  <si>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</si>
  <si>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</si>
  <si>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</si>
  <si>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</si>
  <si>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</si>
  <si>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</si>
  <si>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</si>
  <si>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</si>
  <si>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</si>
  <si>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</si>
  <si>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</si>
  <si>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</si>
  <si>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</si>
  <si>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</si>
  <si>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</si>
  <si>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</si>
  <si>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</si>
  <si>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</si>
  <si>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</si>
  <si>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</si>
  <si>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</si>
  <si>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</si>
  <si>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</si>
  <si>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</si>
  <si>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</si>
  <si>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</si>
  <si>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</si>
  <si>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</si>
  <si>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</si>
  <si>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</si>
  <si>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</si>
  <si>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</si>
  <si>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</si>
  <si>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</si>
  <si>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</si>
  <si>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</si>
  <si>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</si>
  <si>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</si>
  <si>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</si>
  <si>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</si>
  <si>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</si>
  <si>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</si>
  <si>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</si>
  <si>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</si>
  <si>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</si>
  <si>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</si>
  <si>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</si>
  <si>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</si>
  <si>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</si>
  <si>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</si>
  <si>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</si>
  <si>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</si>
  <si>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</si>
  <si>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</si>
  <si>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</si>
  <si>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</si>
  <si>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</si>
  <si>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</si>
  <si>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</si>
  <si>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</si>
  <si>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</si>
  <si>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</si>
  <si>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</si>
  <si>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</si>
  <si>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</si>
  <si>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</si>
  <si>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</si>
  <si>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</si>
  <si>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</si>
  <si>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</si>
  <si>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</si>
  <si>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</si>
  <si>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</si>
  <si>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</si>
  <si>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</si>
  <si>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</si>
  <si>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</si>
  <si>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</si>
  <si>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</si>
  <si>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</si>
  <si>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</si>
  <si>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</si>
  <si>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</si>
  <si>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</si>
  <si>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</si>
  <si>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</si>
  <si>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</si>
  <si>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</si>
  <si>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</si>
  <si>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</si>
  <si>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</si>
  <si>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</si>
  <si>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</si>
  <si>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</si>
  <si>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</si>
  <si>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</si>
  <si>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</si>
  <si>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</si>
  <si>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</si>
  <si>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</si>
  <si>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</si>
  <si>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</si>
  <si>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</si>
  <si>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</si>
  <si>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</si>
  <si>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</si>
  <si>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</si>
  <si>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</si>
  <si>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</si>
  <si>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</si>
  <si>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</si>
  <si>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</si>
  <si>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</si>
  <si>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</si>
  <si>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</si>
  <si>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</si>
  <si>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</si>
  <si>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</si>
  <si>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</si>
  <si>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</si>
  <si>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</si>
  <si>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</si>
  <si>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</si>
  <si>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</si>
  <si>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</si>
  <si>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</si>
  <si>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</si>
  <si>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</si>
  <si>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</si>
  <si>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</si>
  <si>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</si>
  <si>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</si>
  <si>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</si>
  <si>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</si>
  <si>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</si>
  <si>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</si>
  <si>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</si>
  <si>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</si>
  <si>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</si>
  <si>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</si>
  <si>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</si>
  <si>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</si>
  <si>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</si>
  <si>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</si>
  <si>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</si>
  <si>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</si>
  <si>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</si>
  <si>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</si>
  <si>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</si>
  <si>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</si>
  <si>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</si>
  <si>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</si>
  <si>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</si>
  <si>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</si>
  <si>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</si>
  <si>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</si>
  <si>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</si>
  <si>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</si>
  <si>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</si>
  <si>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</si>
  <si>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</si>
  <si>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</si>
  <si>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</si>
  <si>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</si>
  <si>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</si>
  <si>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</si>
  <si>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</si>
  <si>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</si>
  <si>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</si>
  <si>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</si>
  <si>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</si>
  <si>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</si>
  <si>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</si>
  <si>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</si>
  <si>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</si>
  <si>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</si>
  <si>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</si>
  <si>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</si>
  <si>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</si>
  <si>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</si>
  <si>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</si>
  <si>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</si>
  <si>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</si>
  <si>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</si>
  <si>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</si>
  <si>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</si>
  <si>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</si>
  <si>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</si>
  <si>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</si>
  <si>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</si>
  <si>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</si>
  <si>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</si>
  <si>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</si>
  <si>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</si>
  <si>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</si>
  <si>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</si>
  <si>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</si>
  <si>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</si>
  <si>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</si>
  <si>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</si>
  <si>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</si>
  <si>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</si>
  <si>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</si>
  <si>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</si>
  <si>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</si>
  <si>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</si>
  <si>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</si>
  <si>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</si>
  <si>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</si>
  <si>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</si>
  <si>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</si>
  <si>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</si>
  <si>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</si>
  <si>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</si>
  <si>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</si>
  <si>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</si>
  <si>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</si>
  <si>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</si>
  <si>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</si>
  <si>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</si>
  <si>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</si>
  <si>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</si>
  <si>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</si>
  <si>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</si>
  <si>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</si>
  <si>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</si>
  <si>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</si>
  <si>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</si>
  <si>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</si>
  <si>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</si>
  <si>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</si>
  <si>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</si>
  <si>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</si>
  <si>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</si>
  <si>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</si>
  <si>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</si>
  <si>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</si>
  <si>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</si>
  <si>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</si>
  <si>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</si>
  <si>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</si>
  <si>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</si>
  <si>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</si>
  <si>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</si>
  <si>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</si>
  <si>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</si>
  <si>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</si>
  <si>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</si>
  <si>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</si>
  <si>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</si>
  <si>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</si>
  <si>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</si>
  <si>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</si>
  <si>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</si>
  <si>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</si>
  <si>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</si>
  <si>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</si>
  <si>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</si>
  <si>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</si>
  <si>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</si>
  <si>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</si>
  <si>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</si>
  <si>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</si>
  <si>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</si>
  <si>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</si>
  <si>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</si>
  <si>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</si>
  <si>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</si>
  <si>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</si>
  <si>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</si>
  <si>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</si>
  <si>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</si>
  <si>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</si>
  <si>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</si>
  <si>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</si>
  <si>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</si>
  <si>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</si>
  <si>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</si>
  <si>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</si>
  <si>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</si>
  <si>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</si>
  <si>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</si>
  <si>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</si>
  <si>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</si>
  <si>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</si>
  <si>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</si>
  <si>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</si>
  <si>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</si>
  <si>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</si>
  <si>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</si>
  <si>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</si>
  <si>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</si>
  <si>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</si>
  <si>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</si>
  <si>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</si>
  <si>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</si>
  <si>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</si>
  <si>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</si>
  <si>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</si>
  <si>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</si>
  <si>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</si>
  <si>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</si>
  <si>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</si>
  <si>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</si>
  <si>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</si>
  <si>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</si>
  <si>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</si>
  <si>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</si>
  <si>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</si>
  <si>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</si>
  <si>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</si>
  <si>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</si>
  <si>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</si>
  <si>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</si>
  <si>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</si>
  <si>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</si>
  <si>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</si>
  <si>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</si>
  <si>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</si>
  <si>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</si>
  <si>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</si>
  <si>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</si>
  <si>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</si>
  <si>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</si>
  <si>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</si>
  <si>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</si>
  <si>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</si>
  <si>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</si>
  <si>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</si>
  <si>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</si>
  <si>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</si>
  <si>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</si>
  <si>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</si>
  <si>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</si>
  <si>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</si>
  <si>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</si>
  <si>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</si>
  <si>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</si>
  <si>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</si>
  <si>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</si>
  <si>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</si>
  <si>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</si>
  <si>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</si>
  <si>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</si>
  <si>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</si>
  <si>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</si>
  <si>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</si>
  <si>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</si>
  <si>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</si>
  <si>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</si>
  <si>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</si>
  <si>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</si>
  <si>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</si>
  <si>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</si>
  <si>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</si>
  <si>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</si>
  <si>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</si>
  <si>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</si>
  <si>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</si>
  <si>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</si>
  <si>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</si>
  <si>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</si>
  <si>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</si>
  <si>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</si>
  <si>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</si>
  <si>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</si>
  <si>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</si>
  <si>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</si>
  <si>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</si>
  <si>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</si>
  <si>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</si>
  <si>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</si>
  <si>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</si>
  <si>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</si>
  <si>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</si>
  <si>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</si>
  <si>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</si>
  <si>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</si>
  <si>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</si>
  <si>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</si>
  <si>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</si>
  <si>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</si>
  <si>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</si>
  <si>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</si>
  <si>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</si>
  <si>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</si>
  <si>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</si>
  <si>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</si>
  <si>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</si>
  <si>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</si>
  <si>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</si>
  <si>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</si>
  <si>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</si>
  <si>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</si>
  <si>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</si>
  <si>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</si>
  <si>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</si>
  <si>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</si>
  <si>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</si>
  <si>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</si>
  <si>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</si>
  <si>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</si>
  <si>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</si>
  <si>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</si>
  <si>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</si>
  <si>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</si>
  <si>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</si>
  <si>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</si>
  <si>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</si>
  <si>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</si>
  <si>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</si>
  <si>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</si>
  <si>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</si>
  <si>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</si>
  <si>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</si>
  <si>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</si>
  <si>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</si>
  <si>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</si>
  <si>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</si>
  <si>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</si>
  <si>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</si>
  <si>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</si>
  <si>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</si>
  <si>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</si>
  <si>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</si>
  <si>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</si>
  <si>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</si>
  <si>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</si>
  <si>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</si>
  <si>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</si>
  <si>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</si>
  <si>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</si>
  <si>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</si>
  <si>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</si>
  <si>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</si>
  <si>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</si>
  <si>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</si>
  <si>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</si>
  <si>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</si>
  <si>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</si>
  <si>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</si>
  <si>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</si>
  <si>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</si>
  <si>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</si>
  <si>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</si>
  <si>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</si>
  <si>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</si>
  <si>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</si>
  <si>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</si>
  <si>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</si>
  <si>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</si>
  <si>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</si>
  <si>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</si>
  <si>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</si>
  <si>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</si>
  <si>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</si>
  <si>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</si>
  <si>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</si>
  <si>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</si>
  <si>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</si>
  <si>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</si>
  <si>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</si>
  <si>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</si>
  <si>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</si>
  <si>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</si>
  <si>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</si>
  <si>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</si>
  <si>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</si>
  <si>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</si>
  <si>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</si>
  <si>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</si>
  <si>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</si>
  <si>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</si>
  <si>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</si>
  <si>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</si>
  <si>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</si>
  <si>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</si>
  <si>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</si>
  <si>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</si>
  <si>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</si>
  <si>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</si>
  <si>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</si>
  <si>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</si>
  <si>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</si>
  <si>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</si>
  <si>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</si>
  <si>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</si>
  <si>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</si>
  <si>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</si>
  <si>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</si>
  <si>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</si>
  <si>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</si>
  <si>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</si>
  <si>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</si>
  <si>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</si>
  <si>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</si>
  <si>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</si>
  <si>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</si>
  <si>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</si>
  <si>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</si>
  <si>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</si>
  <si>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</si>
  <si>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</si>
  <si>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</si>
  <si>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</si>
  <si>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</si>
  <si>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</si>
  <si>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</si>
  <si>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</si>
  <si>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</si>
  <si>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</si>
  <si>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</si>
  <si>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</si>
  <si>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</si>
  <si>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</si>
  <si>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</si>
  <si>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</si>
  <si>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</si>
  <si>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</si>
  <si>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</si>
  <si>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</si>
  <si>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</si>
  <si>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</si>
  <si>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</si>
  <si>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</si>
  <si>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</si>
  <si>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</si>
  <si>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</si>
  <si>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</si>
  <si>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</si>
  <si>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</si>
  <si>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</si>
  <si>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</si>
  <si>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</si>
  <si>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</si>
  <si>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</si>
  <si>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</si>
  <si>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</si>
  <si>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</si>
  <si>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</si>
  <si>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</si>
  <si>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</si>
  <si>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</si>
  <si>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</si>
  <si>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</si>
  <si>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</si>
  <si>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</si>
  <si>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</si>
  <si>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</si>
  <si>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</si>
  <si>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</si>
  <si>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</si>
  <si>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</si>
  <si>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</si>
  <si>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</si>
  <si>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</si>
  <si>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</si>
  <si>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</si>
  <si>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</si>
  <si>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</si>
  <si>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</si>
  <si>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</si>
  <si>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</si>
  <si>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</si>
  <si>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</si>
  <si>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</si>
  <si>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</si>
  <si>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</si>
  <si>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</si>
  <si>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</si>
  <si>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</si>
  <si>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</si>
  <si>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</si>
  <si>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</si>
  <si>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</si>
  <si>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</si>
  <si>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</si>
  <si>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</si>
  <si>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</si>
  <si>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</si>
  <si>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</si>
  <si>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</si>
  <si>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</si>
  <si>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</si>
  <si>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</si>
  <si>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</si>
  <si>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</si>
  <si>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</si>
  <si>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</si>
  <si>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</si>
  <si>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</si>
  <si>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</si>
  <si>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</si>
  <si>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</si>
  <si>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</si>
  <si>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</si>
  <si>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</si>
  <si>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</si>
  <si>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</si>
  <si>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</si>
  <si>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</si>
  <si>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</si>
  <si>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</si>
  <si>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</si>
  <si>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</si>
  <si>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</si>
  <si>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</si>
  <si>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</si>
  <si>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</si>
  <si>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</si>
  <si>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</si>
  <si>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</si>
  <si>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</si>
  <si>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</si>
  <si>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</si>
  <si>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</si>
  <si>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</si>
  <si>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</si>
  <si>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</si>
  <si>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</si>
  <si>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</si>
  <si>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</si>
  <si>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</si>
  <si>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</si>
  <si>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</si>
  <si>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</si>
  <si>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</si>
  <si>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</si>
  <si>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</si>
  <si>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</si>
  <si>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</si>
  <si>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</si>
  <si>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</si>
  <si>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</si>
  <si>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</si>
  <si>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</si>
  <si>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</si>
  <si>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</si>
  <si>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</si>
  <si>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</si>
  <si>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</si>
  <si>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</si>
  <si>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</si>
  <si>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</si>
  <si>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</si>
  <si>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</si>
  <si>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</si>
  <si>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</si>
  <si>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</si>
  <si>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</si>
  <si>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</si>
  <si>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</si>
  <si>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</si>
  <si>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</si>
  <si>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</si>
  <si>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</si>
  <si>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</si>
  <si>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</si>
  <si>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</si>
  <si>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</si>
  <si>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</si>
  <si>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</si>
  <si>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</si>
  <si>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</si>
  <si>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</si>
  <si>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</si>
  <si>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</si>
  <si>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</si>
  <si>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</si>
  <si>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</si>
  <si>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</si>
  <si>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</si>
  <si>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</si>
  <si>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</si>
  <si>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</si>
  <si>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</si>
  <si>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</si>
  <si>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</si>
  <si>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</si>
  <si>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</si>
  <si>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</si>
  <si>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</si>
  <si>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</si>
  <si>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</si>
  <si>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</si>
  <si>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</si>
  <si>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</si>
  <si>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</si>
  <si>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</si>
  <si>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</si>
  <si>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</si>
  <si>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</si>
  <si>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</si>
  <si>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</si>
  <si>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</si>
  <si>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</si>
  <si>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</si>
  <si>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</si>
  <si>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</si>
  <si>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</si>
  <si>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</si>
  <si>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</si>
  <si>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</si>
  <si>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</si>
  <si>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</si>
  <si>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</si>
  <si>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</si>
  <si>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</si>
  <si>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</si>
  <si>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</si>
  <si>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</si>
  <si>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</si>
  <si>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</si>
  <si>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</si>
  <si>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</si>
  <si>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</si>
  <si>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</si>
  <si>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</si>
  <si>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</si>
  <si>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</si>
  <si>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</si>
  <si>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</si>
  <si>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</si>
  <si>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</si>
  <si>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</si>
  <si>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</si>
  <si>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</si>
  <si>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</si>
  <si>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</si>
  <si>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</si>
  <si>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</si>
  <si>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</si>
  <si>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</si>
  <si>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</si>
  <si>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</si>
  <si>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</si>
  <si>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</si>
  <si>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</si>
  <si>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</si>
  <si>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</si>
  <si>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</si>
  <si>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</si>
  <si>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</si>
  <si>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</si>
  <si>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</si>
  <si>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</si>
  <si>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</si>
  <si>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</si>
  <si>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</si>
  <si>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</si>
  <si>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</si>
  <si>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</si>
  <si>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</si>
  <si>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</si>
  <si>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</si>
  <si>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</si>
  <si>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</si>
  <si>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</si>
  <si>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</si>
  <si>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</si>
  <si>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</si>
  <si>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</si>
  <si>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</si>
  <si>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</si>
  <si>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</si>
  <si>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</si>
  <si>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</si>
  <si>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</si>
  <si>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</si>
  <si>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</si>
  <si>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</si>
  <si>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</si>
  <si>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</si>
  <si>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</si>
  <si>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</si>
  <si>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</si>
  <si>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</si>
  <si>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</si>
  <si>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</si>
  <si>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</si>
  <si>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</si>
  <si>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</si>
  <si>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</si>
  <si>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</si>
  <si>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</si>
  <si>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</si>
  <si>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</si>
  <si>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</si>
  <si>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</si>
  <si>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</si>
  <si>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</si>
  <si>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</si>
  <si>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</si>
  <si>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</si>
  <si>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</si>
  <si>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</si>
  <si>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</si>
  <si>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</si>
  <si>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</si>
  <si>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</si>
  <si>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</si>
  <si>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</si>
  <si>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</si>
  <si>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</si>
  <si>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</si>
  <si>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</si>
  <si>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</si>
  <si>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</si>
  <si>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</si>
  <si>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</si>
  <si>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</si>
  <si>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</si>
  <si>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</si>
  <si>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</si>
  <si>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</si>
  <si>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</si>
  <si>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</si>
  <si>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</si>
  <si>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</si>
  <si>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</si>
  <si>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</si>
  <si>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</si>
  <si>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</si>
  <si>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</si>
  <si>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</si>
  <si>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</si>
  <si>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</si>
  <si>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</si>
  <si>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</si>
  <si>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</si>
  <si>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</si>
  <si>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</si>
  <si>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</si>
  <si>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</si>
  <si>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</si>
  <si>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</si>
  <si>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</si>
  <si>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</si>
  <si>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</si>
  <si>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</si>
  <si>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</si>
  <si>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</si>
  <si>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</si>
  <si>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</si>
  <si>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</si>
  <si>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</si>
  <si>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</si>
  <si>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</si>
  <si>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</si>
  <si>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</si>
  <si>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</si>
  <si>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</si>
  <si>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</si>
  <si>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</si>
  <si>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</si>
  <si>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</si>
  <si>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</si>
  <si>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</si>
  <si>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</si>
  <si>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</si>
  <si>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</si>
  <si>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</si>
  <si>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</si>
  <si>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</si>
  <si>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</si>
  <si>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</si>
  <si>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</si>
  <si>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</si>
  <si>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</si>
  <si>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</si>
  <si>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</si>
  <si>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</si>
  <si>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</si>
  <si>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</si>
  <si>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</si>
  <si>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</si>
  <si>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</si>
  <si>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</si>
  <si>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</si>
  <si>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</si>
  <si>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</si>
  <si>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</si>
  <si>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</si>
  <si>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</si>
  <si>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</si>
  <si>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</si>
  <si>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</si>
  <si>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</si>
  <si>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</si>
  <si>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</si>
  <si>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</si>
  <si>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</si>
  <si>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</si>
  <si>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</si>
  <si>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</si>
  <si>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</si>
  <si>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</si>
  <si>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</si>
  <si>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</si>
  <si>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</si>
  <si>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</si>
  <si>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</si>
  <si>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</si>
  <si>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</si>
  <si>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</si>
  <si>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</si>
  <si>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</si>
  <si>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</si>
  <si>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</si>
  <si>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</si>
  <si>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</si>
  <si>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</si>
  <si>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</si>
  <si>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</si>
  <si>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</si>
  <si>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</si>
  <si>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</si>
  <si>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</si>
  <si>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</si>
  <si>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</si>
  <si>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</si>
  <si>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</si>
  <si>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</si>
  <si>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</si>
  <si>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</si>
  <si>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</si>
  <si>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</si>
  <si>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</si>
  <si>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</si>
  <si>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</si>
  <si>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</si>
  <si>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</si>
  <si>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</si>
  <si>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</si>
  <si>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</si>
  <si>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</si>
  <si>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</si>
  <si>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</si>
  <si>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</si>
  <si>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</si>
  <si>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</si>
  <si>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</si>
  <si>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</si>
  <si>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</si>
  <si>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</si>
  <si>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</si>
  <si>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</si>
  <si>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</si>
  <si>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</si>
  <si>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</si>
  <si>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</si>
  <si>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</si>
  <si>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</si>
  <si>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</si>
  <si>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</si>
  <si>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</si>
  <si>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</si>
  <si>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</si>
  <si>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</si>
  <si>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</si>
  <si>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</si>
  <si>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</si>
  <si>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</si>
  <si>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</si>
  <si>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</si>
  <si>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</si>
  <si>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</si>
  <si>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</si>
  <si>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</si>
  <si>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</si>
  <si>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</si>
  <si>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</si>
  <si>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</si>
  <si>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</si>
  <si>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</si>
  <si>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</si>
  <si>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</si>
  <si>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</si>
  <si>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</si>
  <si>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</si>
  <si>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</si>
  <si>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</si>
  <si>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</si>
  <si>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</si>
  <si>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</si>
  <si>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</si>
  <si>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</si>
  <si>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</si>
  <si>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</si>
  <si>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</si>
  <si>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</si>
  <si>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</si>
  <si>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</si>
  <si>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</si>
  <si>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</si>
  <si>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</si>
  <si>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</si>
  <si>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</si>
  <si>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</si>
  <si>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</si>
  <si>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</si>
  <si>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</si>
  <si>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</si>
  <si>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</si>
  <si>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</si>
  <si>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</si>
  <si>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</si>
  <si>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</si>
  <si>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</si>
  <si>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</si>
  <si>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</si>
  <si>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</si>
  <si>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</si>
  <si>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</si>
  <si>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</si>
  <si>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</si>
  <si>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</si>
  <si>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</si>
  <si>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</si>
  <si>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</si>
  <si>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</si>
  <si>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</si>
  <si>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</si>
  <si>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</si>
  <si>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</si>
  <si>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</si>
  <si>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</si>
  <si>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</si>
  <si>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</si>
  <si>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</si>
  <si>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</si>
  <si>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</si>
  <si>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</si>
  <si>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</si>
  <si>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</si>
  <si>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</si>
  <si>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</si>
  <si>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</si>
  <si>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</si>
  <si>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</si>
  <si>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</si>
  <si>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</si>
  <si>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</si>
  <si>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</si>
  <si>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</si>
  <si>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</si>
  <si>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</si>
  <si>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</si>
  <si>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</si>
  <si>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</si>
  <si>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</si>
  <si>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</si>
  <si>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</si>
  <si>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</si>
  <si>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</si>
  <si>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</si>
  <si>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</si>
  <si>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</si>
  <si>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</si>
  <si>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</si>
  <si>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</si>
  <si>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</si>
  <si>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</si>
  <si>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</si>
  <si>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</si>
  <si>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</si>
  <si>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</si>
  <si>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</si>
  <si>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</si>
  <si>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</si>
  <si>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</si>
  <si>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</si>
  <si>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</si>
  <si>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</si>
  <si>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</si>
  <si>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</si>
  <si>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</si>
  <si>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</si>
  <si>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</si>
  <si>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</si>
  <si>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</si>
  <si>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</si>
  <si>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</si>
  <si>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</si>
  <si>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</si>
  <si>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</si>
  <si>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</si>
  <si>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</si>
  <si>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</si>
  <si>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</si>
  <si>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</si>
  <si>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</si>
  <si>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</si>
  <si>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</si>
  <si>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</si>
  <si>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</si>
  <si>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</si>
  <si>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</si>
  <si>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</si>
  <si>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</si>
  <si>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</si>
  <si>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</si>
  <si>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</si>
  <si>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</si>
  <si>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</si>
  <si>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</si>
  <si>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</si>
  <si>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</si>
  <si>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</si>
  <si>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</si>
  <si>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</si>
  <si>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</si>
  <si>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</si>
  <si>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</si>
  <si>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</si>
  <si>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</si>
  <si>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</si>
  <si>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</si>
  <si>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</si>
  <si>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</si>
  <si>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</si>
  <si>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</si>
  <si>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</si>
  <si>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</si>
  <si>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</si>
  <si>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</si>
  <si>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</si>
  <si>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</si>
  <si>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</si>
  <si>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</si>
  <si>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</si>
  <si>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</si>
  <si>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</si>
  <si>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</si>
  <si>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</si>
  <si>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</si>
  <si>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</si>
  <si>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</si>
  <si>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</si>
  <si>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</si>
  <si>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</si>
  <si>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</si>
  <si>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</si>
  <si>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</si>
  <si>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</si>
  <si>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</si>
  <si>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</si>
  <si>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</si>
  <si>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</si>
  <si>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</si>
  <si>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</si>
  <si>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</si>
  <si>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</si>
  <si>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</si>
  <si>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</si>
  <si>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</si>
  <si>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</si>
  <si>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</si>
  <si>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</si>
  <si>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</si>
  <si>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</si>
  <si>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</si>
  <si>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</si>
  <si>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</si>
  <si>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</si>
  <si>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</si>
  <si>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</si>
  <si>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</si>
  <si>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</si>
  <si>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</si>
  <si>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</si>
  <si>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</si>
  <si>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</si>
  <si>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</si>
  <si>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</si>
  <si>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</si>
  <si>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</si>
  <si>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</si>
  <si>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</si>
  <si>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</si>
  <si>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</si>
  <si>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</si>
  <si>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</si>
  <si>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</si>
  <si>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</si>
  <si>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</si>
  <si>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</si>
  <si>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</si>
  <si>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</si>
  <si>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</si>
  <si>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</si>
  <si>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</si>
  <si>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</si>
  <si>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</si>
  <si>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</si>
  <si>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</si>
  <si>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</si>
  <si>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</si>
  <si>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</si>
  <si>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</si>
  <si>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</si>
  <si>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</si>
  <si>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</si>
  <si>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</si>
  <si>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</si>
  <si>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</si>
  <si>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</si>
  <si>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</si>
  <si>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</si>
  <si>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</si>
  <si>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</si>
  <si>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</si>
  <si>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</si>
  <si>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</si>
  <si>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</si>
  <si>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</si>
  <si>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</si>
  <si>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</si>
  <si>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</si>
  <si>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</si>
  <si>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</si>
  <si>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</si>
  <si>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</si>
  <si>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</si>
  <si>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</si>
  <si>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</si>
  <si>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</si>
  <si>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</si>
  <si>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</si>
  <si>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</si>
  <si>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</si>
  <si>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</si>
  <si>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</si>
  <si>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</si>
  <si>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</si>
  <si>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</si>
  <si>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</si>
  <si>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</si>
  <si>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</si>
  <si>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</si>
  <si>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</si>
  <si>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</si>
  <si>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</si>
  <si>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</si>
  <si>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</si>
  <si>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</si>
  <si>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</si>
  <si>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</si>
  <si>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</si>
  <si>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</si>
  <si>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</si>
  <si>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</si>
  <si>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</si>
  <si>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</si>
  <si>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</si>
  <si>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</si>
  <si>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</si>
  <si>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</si>
  <si>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</si>
  <si>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</si>
  <si>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</si>
  <si>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</si>
  <si>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</si>
  <si>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</si>
  <si>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</si>
  <si>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</si>
  <si>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</si>
  <si>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</si>
  <si>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</si>
  <si>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</si>
  <si>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</si>
  <si>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</si>
  <si>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</si>
  <si>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</si>
  <si>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</si>
  <si>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</si>
  <si>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</si>
  <si>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</si>
  <si>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</si>
  <si>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</si>
  <si>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</si>
  <si>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</si>
  <si>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</si>
  <si>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</si>
  <si>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</si>
  <si>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</si>
  <si>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</si>
  <si>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</si>
  <si>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</si>
  <si>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</si>
  <si>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</si>
  <si>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</si>
  <si>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</si>
  <si>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</si>
  <si>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</si>
  <si>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</si>
  <si>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</si>
  <si>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</si>
  <si>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</si>
  <si>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</si>
  <si>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</si>
  <si>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</si>
  <si>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</si>
  <si>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</si>
  <si>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</si>
  <si>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</si>
  <si>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</si>
  <si>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</si>
  <si>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</si>
  <si>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</si>
  <si>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</si>
  <si>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</si>
  <si>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</si>
  <si>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</si>
  <si>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</si>
  <si>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</si>
  <si>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</si>
  <si>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</si>
  <si>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</si>
  <si>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</si>
  <si>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</si>
  <si>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</si>
  <si>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</si>
  <si>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</si>
  <si>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</si>
  <si>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</si>
  <si>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</si>
  <si>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</si>
  <si>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</si>
  <si>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</si>
  <si>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</si>
  <si>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</si>
  <si>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</si>
  <si>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</si>
  <si>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</si>
  <si>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</si>
  <si>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</si>
  <si>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</si>
  <si>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</si>
  <si>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</si>
  <si>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</si>
  <si>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</si>
  <si>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</si>
  <si>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</si>
  <si>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</si>
  <si>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</si>
  <si>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</si>
  <si>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</si>
  <si>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</si>
  <si>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</si>
  <si>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</si>
  <si>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</si>
  <si>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</si>
  <si>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</si>
  <si>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</si>
  <si>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</si>
  <si>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</si>
  <si>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</si>
  <si>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</si>
  <si>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</si>
  <si>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</si>
  <si>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</si>
  <si>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</si>
  <si>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</si>
  <si>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</si>
  <si>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</si>
  <si>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</si>
  <si>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</si>
  <si>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</si>
  <si>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</si>
  <si>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</si>
  <si>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</si>
  <si>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</si>
  <si>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</si>
  <si>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</si>
  <si>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</si>
  <si>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</si>
  <si>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</si>
  <si>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</si>
  <si>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</si>
  <si>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</si>
  <si>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</si>
  <si>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</si>
  <si>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</si>
  <si>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</si>
  <si>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</si>
  <si>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</si>
  <si>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</si>
  <si>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</si>
  <si>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</si>
  <si>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</si>
  <si>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</si>
  <si>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</si>
  <si>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</si>
  <si>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</si>
  <si>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</si>
  <si>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</si>
  <si>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</si>
  <si>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</si>
  <si>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</si>
  <si>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</si>
  <si>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</si>
  <si>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</si>
  <si>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</si>
  <si>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</si>
  <si>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</si>
  <si>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</si>
  <si>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</si>
  <si>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</si>
  <si>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</si>
  <si>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</si>
  <si>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</si>
  <si>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</si>
  <si>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</si>
  <si>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</si>
  <si>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</si>
  <si>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</si>
  <si>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</si>
  <si>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</si>
  <si>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</si>
  <si>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</si>
  <si>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</si>
  <si>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</si>
  <si>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</si>
  <si>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</si>
  <si>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</si>
  <si>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</si>
  <si>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</si>
  <si>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</si>
  <si>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</si>
  <si>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</si>
  <si>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</si>
  <si>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</si>
  <si>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</si>
  <si>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</si>
  <si>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</si>
  <si>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</si>
  <si>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</si>
  <si>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</si>
  <si>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</si>
  <si>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</si>
  <si>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</si>
  <si>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</si>
  <si>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</si>
  <si>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</si>
  <si>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</si>
  <si>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</si>
  <si>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</si>
  <si>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</si>
  <si>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</si>
  <si>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</si>
  <si>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</si>
  <si>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</si>
  <si>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</si>
  <si>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</si>
  <si>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</si>
  <si>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</si>
  <si>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</si>
  <si>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</si>
  <si>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</si>
  <si>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</si>
  <si>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</si>
  <si>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</si>
  <si>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</si>
  <si>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</si>
  <si>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</si>
  <si>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</si>
  <si>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</si>
  <si>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</si>
  <si>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</si>
  <si>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</si>
  <si>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</si>
  <si>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</si>
  <si>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</si>
  <si>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</si>
  <si>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</si>
  <si>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</si>
  <si>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</si>
  <si>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</si>
  <si>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</si>
  <si>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</si>
  <si>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</si>
  <si>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</si>
  <si>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</si>
  <si>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</si>
  <si>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</si>
  <si>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</si>
  <si>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</si>
  <si>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</si>
  <si>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</si>
  <si>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</si>
  <si>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</si>
  <si>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</si>
  <si>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</si>
  <si>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</si>
  <si>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</si>
  <si>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</si>
  <si>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</si>
  <si>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</si>
  <si>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</si>
  <si>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</si>
  <si>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</si>
  <si>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</si>
  <si>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</si>
  <si>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</si>
  <si>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</si>
  <si>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</si>
  <si>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</si>
  <si>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</si>
  <si>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</si>
  <si>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</si>
  <si>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</si>
  <si>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</si>
  <si>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</si>
  <si>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</si>
  <si>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</si>
  <si>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</si>
  <si>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</si>
  <si>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</si>
  <si>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</si>
  <si>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</si>
  <si>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</si>
  <si>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</si>
  <si>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</si>
  <si>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</si>
  <si>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</si>
  <si>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</si>
  <si>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</si>
  <si>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</si>
  <si>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</si>
  <si>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</si>
  <si>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</si>
  <si>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</si>
  <si>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</si>
  <si>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</si>
  <si>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</si>
  <si>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</si>
  <si>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</si>
  <si>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</si>
  <si>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</si>
  <si>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</si>
  <si>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</si>
  <si>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</si>
  <si>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</si>
  <si>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</si>
  <si>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</si>
  <si>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</si>
  <si>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</si>
  <si>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</si>
  <si>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</si>
  <si>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</si>
  <si>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</si>
  <si>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</si>
  <si>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</si>
  <si>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</si>
  <si>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</si>
  <si>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</si>
  <si>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</si>
  <si>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</si>
  <si>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</si>
  <si>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</si>
  <si>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</si>
  <si>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</si>
  <si>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</si>
  <si>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</si>
  <si>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</si>
  <si>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</si>
  <si>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</si>
  <si>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</si>
  <si>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</si>
  <si>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</si>
  <si>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</si>
  <si>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</si>
  <si>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</si>
  <si>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</si>
  <si>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</si>
  <si>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</si>
  <si>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</si>
  <si>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</si>
  <si>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</si>
  <si>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</si>
  <si>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</si>
  <si>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</si>
  <si>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</si>
  <si>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</si>
  <si>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</si>
  <si>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</si>
  <si>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</si>
  <si>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</si>
  <si>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</si>
  <si>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</si>
  <si>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</si>
  <si>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</si>
  <si>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</si>
  <si>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</si>
  <si>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</si>
  <si>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</si>
  <si>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</si>
  <si>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</si>
  <si>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</si>
  <si>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</si>
  <si>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</si>
  <si>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</si>
  <si>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</si>
  <si>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</si>
  <si>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</si>
  <si>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</si>
  <si>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</si>
  <si>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</si>
  <si>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</si>
  <si>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</si>
  <si>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</si>
  <si>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</si>
  <si>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</si>
  <si>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</si>
  <si>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</si>
  <si>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</si>
  <si>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</si>
  <si>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</si>
  <si>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</si>
  <si>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</si>
  <si>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</si>
  <si>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</si>
  <si>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</si>
  <si>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</si>
  <si>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</si>
  <si>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</si>
  <si>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</si>
  <si>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</si>
  <si>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</si>
  <si>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</si>
  <si>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</si>
  <si>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</si>
  <si>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</si>
  <si>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</si>
  <si>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</si>
  <si>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</si>
  <si>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</si>
  <si>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</si>
  <si>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</si>
  <si>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</si>
  <si>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</si>
  <si>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</si>
  <si>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</si>
  <si>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</si>
  <si>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</si>
  <si>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</si>
  <si>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</si>
  <si>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</si>
  <si>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</si>
  <si>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</si>
  <si>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</si>
  <si>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</si>
  <si>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</si>
  <si>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</si>
  <si>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</si>
  <si>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</si>
  <si>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</si>
  <si>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</si>
  <si>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</si>
  <si>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</si>
  <si>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</si>
  <si>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</si>
  <si>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</si>
  <si>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</si>
  <si>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</si>
  <si>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</si>
  <si>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</si>
  <si>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</si>
  <si>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</si>
  <si>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</si>
  <si>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</si>
  <si>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</si>
  <si>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</si>
  <si>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</si>
  <si>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</si>
  <si>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</si>
  <si>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</si>
  <si>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</si>
  <si>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</si>
  <si>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</si>
  <si>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</si>
  <si>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</si>
  <si>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</si>
  <si>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</si>
  <si>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</si>
  <si>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</si>
  <si>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</si>
  <si>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</si>
  <si>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</si>
  <si>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</si>
  <si>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</si>
  <si>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</si>
  <si>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</si>
  <si>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</si>
  <si>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</si>
  <si>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</si>
  <si>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</si>
  <si>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</si>
  <si>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</si>
  <si>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</si>
  <si>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</si>
  <si>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</si>
  <si>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</si>
  <si>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</si>
  <si>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</si>
  <si>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</si>
  <si>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</si>
  <si>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</si>
  <si>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</si>
  <si>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</si>
  <si>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</si>
  <si>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</si>
  <si>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</si>
  <si>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</si>
  <si>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</si>
  <si>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</si>
  <si>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</si>
  <si>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</si>
  <si>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</si>
  <si>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</si>
  <si>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</si>
  <si>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</si>
  <si>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</si>
  <si>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</si>
  <si>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</si>
  <si>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</si>
  <si>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</si>
  <si>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</si>
  <si>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</si>
  <si>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</si>
  <si>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</si>
  <si>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</si>
  <si>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</si>
  <si>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</si>
  <si>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</si>
  <si>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</si>
  <si>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</si>
  <si>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</si>
  <si>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</si>
  <si>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</si>
  <si>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</si>
  <si>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</si>
  <si>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</si>
  <si>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</si>
  <si>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</si>
  <si>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</si>
  <si>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</si>
  <si>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</si>
  <si>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</si>
  <si>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</si>
  <si>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</si>
  <si>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</si>
  <si>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</si>
  <si>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</si>
  <si>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</si>
  <si>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</si>
  <si>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</si>
  <si>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</si>
  <si>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</si>
  <si>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</si>
  <si>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</si>
  <si>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</si>
  <si>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</si>
  <si>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</si>
  <si>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</si>
  <si>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</si>
  <si>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</si>
  <si>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</si>
  <si>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</si>
  <si>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</si>
  <si>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</si>
  <si>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</si>
  <si>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</si>
  <si>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</si>
  <si>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</si>
  <si>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</si>
  <si>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</si>
  <si>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</si>
  <si>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</si>
  <si>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</si>
  <si>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</si>
  <si>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</si>
  <si>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</si>
  <si>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</si>
  <si>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</si>
  <si>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</si>
  <si>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</si>
  <si>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</si>
  <si>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</si>
  <si>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</si>
  <si>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</si>
  <si>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</si>
  <si>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</si>
  <si>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</si>
  <si>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</si>
  <si>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</si>
  <si>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</si>
  <si>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</si>
  <si>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</si>
  <si>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</si>
  <si>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</si>
  <si>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</si>
  <si>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</si>
  <si>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</si>
  <si>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</si>
  <si>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</si>
  <si>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</si>
  <si>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</si>
  <si>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</si>
  <si>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</si>
  <si>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</si>
  <si>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</si>
  <si>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</si>
  <si>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</si>
  <si>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</si>
  <si>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</si>
  <si>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</si>
  <si>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</si>
  <si>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</si>
  <si>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</si>
  <si>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</si>
  <si>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</si>
  <si>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</si>
  <si>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</si>
  <si>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</si>
  <si>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</si>
  <si>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</si>
  <si>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</si>
  <si>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</si>
  <si>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</si>
  <si>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</si>
  <si>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</si>
  <si>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</si>
  <si>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</si>
  <si>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</si>
  <si>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</si>
  <si>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</si>
  <si>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</si>
  <si>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</si>
  <si>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</si>
  <si>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</si>
  <si>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</si>
  <si>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</si>
  <si>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</si>
  <si>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</si>
  <si>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</si>
  <si>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</si>
  <si>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</si>
  <si>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</si>
  <si>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</si>
  <si>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</si>
  <si>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</si>
  <si>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</si>
  <si>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</si>
  <si>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</si>
  <si>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</si>
  <si>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</si>
  <si>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</si>
  <si>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</si>
  <si>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</si>
  <si>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</si>
  <si>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</si>
  <si>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</si>
  <si>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</si>
  <si>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</si>
  <si>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</si>
  <si>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</si>
  <si>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</si>
  <si>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</si>
  <si>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</si>
  <si>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</si>
  <si>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</si>
  <si>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</si>
  <si>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</si>
  <si>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</si>
  <si>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</si>
  <si>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</si>
  <si>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</si>
  <si>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</si>
  <si>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</si>
  <si>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</si>
  <si>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</si>
  <si>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</si>
  <si>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</si>
  <si>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</si>
  <si>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</si>
  <si>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</si>
  <si>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</si>
  <si>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</si>
  <si>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</si>
  <si>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</si>
  <si>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</si>
  <si>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</si>
  <si>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</si>
  <si>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</si>
  <si>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</si>
  <si>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</si>
  <si>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</si>
  <si>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</si>
  <si>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</si>
  <si>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</si>
  <si>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</si>
  <si>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</si>
  <si>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</si>
  <si>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</si>
  <si>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</si>
  <si>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</si>
  <si>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</si>
  <si>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</si>
  <si>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</si>
  <si>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</si>
  <si>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</si>
  <si>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</si>
  <si>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</si>
  <si>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</si>
  <si>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</si>
  <si>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</si>
  <si>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</si>
  <si>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</si>
  <si>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</si>
  <si>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</si>
  <si>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</si>
  <si>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</si>
  <si>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</si>
  <si>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</si>
  <si>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</si>
  <si>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</si>
  <si>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</si>
  <si>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</si>
  <si>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</si>
  <si>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</si>
  <si>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</si>
  <si>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</si>
  <si>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</si>
  <si>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</si>
  <si>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</si>
  <si>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</si>
  <si>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</si>
  <si>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</si>
  <si>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</si>
  <si>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</si>
  <si>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</si>
  <si>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</si>
  <si>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</si>
  <si>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</si>
  <si>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</si>
  <si>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</si>
  <si>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</si>
  <si>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</si>
  <si>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</si>
  <si>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</si>
  <si>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</si>
  <si>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</si>
  <si>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</si>
  <si>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</si>
  <si>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</si>
  <si>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</si>
  <si>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</si>
  <si>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</si>
  <si>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</si>
  <si>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</si>
  <si>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</si>
  <si>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</si>
  <si>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</si>
  <si>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</si>
  <si>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</si>
  <si>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</si>
  <si>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</si>
  <si>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</si>
  <si>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</si>
  <si>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</si>
  <si>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</si>
  <si>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</si>
  <si>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</si>
  <si>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</si>
  <si>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</si>
  <si>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</si>
  <si>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</si>
  <si>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</si>
  <si>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</si>
  <si>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</si>
  <si>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</si>
  <si>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</si>
  <si>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</si>
  <si>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</si>
  <si>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</si>
  <si>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</si>
  <si>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</si>
  <si>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</si>
  <si>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</si>
  <si>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</si>
  <si>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</si>
  <si>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</si>
  <si>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</si>
  <si>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</si>
  <si>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</si>
  <si>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</si>
  <si>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</si>
  <si>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</si>
  <si>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</si>
  <si>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</si>
  <si>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</si>
  <si>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</si>
  <si>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</si>
  <si>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</si>
  <si>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</si>
  <si>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</si>
  <si>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</si>
  <si>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</si>
  <si>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</si>
  <si>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</si>
  <si>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</si>
  <si>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</si>
  <si>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</si>
  <si>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</si>
  <si>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</si>
  <si>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</si>
  <si>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</si>
  <si>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</si>
  <si>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</si>
  <si>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</si>
  <si>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</si>
  <si>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</si>
  <si>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</si>
  <si>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</si>
  <si>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</si>
  <si>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</si>
  <si>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</si>
  <si>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</si>
  <si>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</si>
  <si>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</si>
  <si>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</si>
  <si>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</si>
  <si>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</si>
  <si>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</si>
  <si>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</si>
  <si>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</si>
  <si>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</si>
  <si>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</si>
  <si>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</si>
  <si>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</si>
  <si>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</si>
  <si>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</si>
  <si>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</si>
  <si>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</si>
  <si>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</si>
  <si>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</si>
  <si>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</si>
  <si>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</si>
  <si>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</si>
  <si>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</si>
  <si>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</si>
  <si>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</si>
  <si>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</si>
  <si>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</si>
  <si>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</si>
  <si>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</si>
  <si>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</si>
  <si>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</si>
  <si>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</si>
  <si>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</si>
  <si>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</si>
  <si>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</si>
  <si>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</si>
  <si>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</si>
  <si>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</si>
  <si>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</si>
  <si>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</si>
  <si>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</si>
  <si>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</si>
  <si>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</si>
  <si>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</si>
  <si>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</si>
  <si>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</si>
  <si>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</si>
  <si>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</si>
  <si>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</si>
  <si>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</si>
  <si>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</si>
  <si>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</si>
  <si>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</si>
  <si>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</si>
  <si>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</si>
  <si>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</si>
  <si>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</si>
  <si>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</si>
  <si>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</si>
  <si>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</si>
  <si>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</si>
  <si>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</si>
  <si>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</si>
  <si>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</si>
  <si>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</si>
  <si>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</si>
  <si>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</si>
  <si>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</si>
  <si>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</si>
  <si>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</si>
  <si>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</si>
  <si>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</si>
  <si>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</si>
  <si>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</si>
  <si>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</si>
  <si>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</si>
  <si>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</si>
  <si>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</si>
  <si>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</si>
  <si>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</si>
  <si>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</si>
  <si>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</si>
  <si>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</si>
  <si>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</si>
  <si>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</si>
  <si>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</si>
  <si>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</si>
  <si>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</si>
  <si>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</si>
  <si>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</si>
  <si>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</si>
  <si>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</si>
  <si>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</si>
  <si>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</si>
  <si>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</si>
  <si>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</si>
  <si>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</si>
  <si>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</si>
  <si>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</si>
  <si>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</si>
  <si>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</si>
  <si>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</si>
  <si>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</si>
  <si>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</si>
  <si>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</si>
  <si>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</si>
  <si>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</si>
  <si>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</si>
  <si>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</si>
  <si>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</si>
  <si>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</si>
  <si>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</si>
  <si>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</si>
  <si>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</si>
  <si>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</si>
  <si>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</si>
  <si>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</si>
  <si>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</si>
  <si>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</si>
  <si>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</si>
  <si>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</si>
  <si>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</si>
  <si>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</si>
  <si>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</si>
  <si>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</si>
  <si>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</si>
  <si>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</si>
  <si>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</si>
  <si>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</si>
  <si>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</si>
  <si>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</si>
  <si>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</si>
  <si>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</si>
  <si>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</si>
  <si>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</si>
  <si>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</si>
  <si>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</si>
  <si>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</si>
  <si>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</si>
  <si>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</si>
  <si>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</si>
  <si>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</si>
  <si>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</si>
  <si>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</si>
  <si>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</si>
  <si>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</si>
  <si>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</si>
  <si>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</si>
  <si>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</si>
  <si>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</si>
  <si>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</si>
  <si>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</si>
  <si>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</si>
  <si>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</si>
  <si>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</si>
  <si>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</si>
  <si>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</si>
  <si>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</si>
  <si>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</si>
  <si>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</si>
  <si>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</si>
  <si>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</si>
  <si>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</si>
  <si>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</si>
  <si>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</si>
  <si>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</si>
  <si>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</si>
  <si>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</si>
  <si>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</si>
  <si>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</si>
  <si>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</si>
  <si>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</si>
  <si>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</si>
  <si>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</si>
  <si>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</si>
  <si>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</si>
  <si>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</si>
  <si>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</si>
  <si>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</si>
  <si>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</si>
  <si>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</si>
  <si>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</si>
  <si>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</si>
  <si>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</si>
  <si>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</si>
  <si>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</si>
  <si>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</si>
  <si>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</si>
  <si>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</si>
  <si>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</si>
  <si>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</si>
  <si>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</si>
  <si>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</si>
  <si>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</si>
  <si>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</si>
  <si>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</si>
  <si>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</si>
  <si>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</si>
  <si>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</si>
  <si>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</si>
  <si>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</si>
  <si>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</si>
  <si>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</si>
  <si>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</si>
  <si>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</si>
  <si>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</si>
  <si>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</si>
  <si>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</si>
  <si>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</si>
  <si>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</si>
  <si>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</si>
  <si>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</si>
  <si>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</si>
  <si>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</si>
  <si>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</si>
  <si>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</si>
  <si>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</si>
  <si>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</si>
  <si>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</si>
  <si>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</si>
  <si>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</si>
  <si>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</si>
  <si>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</si>
  <si>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</si>
  <si>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</si>
  <si>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</si>
  <si>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</si>
  <si>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</si>
  <si>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</si>
  <si>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</si>
  <si>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</si>
  <si>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</si>
  <si>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</si>
  <si>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</si>
  <si>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</si>
  <si>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</si>
  <si>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</si>
  <si>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</si>
  <si>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</si>
  <si>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</si>
  <si>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</si>
  <si>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</si>
  <si>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</si>
  <si>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</si>
  <si>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</si>
  <si>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</si>
  <si>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</si>
  <si>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</si>
  <si>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</si>
  <si>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</si>
  <si>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</si>
  <si>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</si>
  <si>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</si>
  <si>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</si>
  <si>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</si>
  <si>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</si>
  <si>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</si>
  <si>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</si>
  <si>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</si>
  <si>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</si>
  <si>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</si>
  <si>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</si>
  <si>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</si>
  <si>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</si>
  <si>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</si>
  <si>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</si>
  <si>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</si>
  <si>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</si>
  <si>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</si>
  <si>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</si>
  <si>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</si>
  <si>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</si>
  <si>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</si>
  <si>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</si>
  <si>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</si>
  <si>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</si>
  <si>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</si>
  <si>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</si>
  <si>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</si>
  <si>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</si>
  <si>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</si>
  <si>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</si>
  <si>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</si>
  <si>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</si>
  <si>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</si>
  <si>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</si>
  <si>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</si>
  <si>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</si>
  <si>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</si>
  <si>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</si>
  <si>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</si>
  <si>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</si>
  <si>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</si>
  <si>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</si>
  <si>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</si>
  <si>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</si>
  <si>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</si>
  <si>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</si>
  <si>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</si>
  <si>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</si>
  <si>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</si>
  <si>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</si>
  <si>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</si>
  <si>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</si>
  <si>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</si>
  <si>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</si>
  <si>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</si>
  <si>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</si>
  <si>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</si>
  <si>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</si>
  <si>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</si>
  <si>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</si>
  <si>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</si>
  <si>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</si>
  <si>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</si>
  <si>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</si>
  <si>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</si>
  <si>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</si>
  <si>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</si>
  <si>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</si>
  <si>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</si>
  <si>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</si>
  <si>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</si>
  <si>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</si>
  <si>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</si>
  <si>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</si>
  <si>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</si>
  <si>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</si>
  <si>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</si>
  <si>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</si>
  <si>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</si>
  <si>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</si>
  <si>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</si>
  <si>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</si>
  <si>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</si>
  <si>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</si>
  <si>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</si>
  <si>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</si>
  <si>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</si>
  <si>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</si>
  <si>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</si>
  <si>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</si>
  <si>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</si>
  <si>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</si>
  <si>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</si>
  <si>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</si>
  <si>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</si>
  <si>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</si>
  <si>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</si>
  <si>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</si>
  <si>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</si>
  <si>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</si>
  <si>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</si>
  <si>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</si>
  <si>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</si>
  <si>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</si>
  <si>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</si>
  <si>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</si>
  <si>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</si>
  <si>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</si>
  <si>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</si>
  <si>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</si>
  <si>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</si>
  <si>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</si>
  <si>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</si>
  <si>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</si>
  <si>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</si>
  <si>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</si>
  <si>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</si>
  <si>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</si>
  <si>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</si>
  <si>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</si>
  <si>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</si>
  <si>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</si>
  <si>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</si>
  <si>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</si>
  <si>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</si>
  <si>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</si>
  <si>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</si>
  <si>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</si>
  <si>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</si>
  <si>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</si>
  <si>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</si>
  <si>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</si>
  <si>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</si>
  <si>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</si>
  <si>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</si>
  <si>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</si>
  <si>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</si>
  <si>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</si>
  <si>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</si>
  <si>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</si>
  <si>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</si>
  <si>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</si>
  <si>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</si>
  <si>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</si>
  <si>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</si>
  <si>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</si>
  <si>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</si>
  <si>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</si>
  <si>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</si>
  <si>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</si>
  <si>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</si>
  <si>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</si>
  <si>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</si>
  <si>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</si>
  <si>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</si>
  <si>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</si>
  <si>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</si>
  <si>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</si>
  <si>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</si>
  <si>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</si>
  <si>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</si>
  <si>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</si>
  <si>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</si>
  <si>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</si>
  <si>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</si>
  <si>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</si>
  <si>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</si>
  <si>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</si>
  <si>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</si>
  <si>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</si>
  <si>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</si>
  <si>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</si>
  <si>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</si>
  <si>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</si>
  <si>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</si>
  <si>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</si>
  <si>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</si>
  <si>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</si>
  <si>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</si>
  <si>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</si>
  <si>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</si>
  <si>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</si>
  <si>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</si>
  <si>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</si>
  <si>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</si>
  <si>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</si>
  <si>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</si>
  <si>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</si>
  <si>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</si>
  <si>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</si>
  <si>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</si>
  <si>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</si>
  <si>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</si>
  <si>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</si>
  <si>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</si>
  <si>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</si>
  <si>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</si>
  <si>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</si>
  <si>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</si>
  <si>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</si>
  <si>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</si>
  <si>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</si>
  <si>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</si>
  <si>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</si>
  <si>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</si>
  <si>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</si>
  <si>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</si>
  <si>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</si>
  <si>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</si>
  <si>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</si>
  <si>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</si>
  <si>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</si>
  <si>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</si>
  <si>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</si>
  <si>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</si>
  <si>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</si>
  <si>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</si>
  <si>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</si>
  <si>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</si>
  <si>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</si>
  <si>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</si>
  <si>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</si>
  <si>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</si>
  <si>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</si>
  <si>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</si>
  <si>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</si>
  <si>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</si>
  <si>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</si>
  <si>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</si>
  <si>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</si>
  <si>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</si>
  <si>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</si>
  <si>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</si>
  <si>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</si>
  <si>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</si>
  <si>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</si>
  <si>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</si>
  <si>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</si>
  <si>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</si>
  <si>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</si>
  <si>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</si>
  <si>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</si>
  <si>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</si>
  <si>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</si>
  <si>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</si>
  <si>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</si>
  <si>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</si>
  <si>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</si>
  <si>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</si>
  <si>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</si>
  <si>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</si>
  <si>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</si>
  <si>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</si>
  <si>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</si>
  <si>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</si>
  <si>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</si>
  <si>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</si>
  <si>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</si>
  <si>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</si>
  <si>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</si>
  <si>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</si>
  <si>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</si>
  <si>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</si>
  <si>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</si>
  <si>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</si>
  <si>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</si>
  <si>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</si>
  <si>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</si>
  <si>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</si>
  <si>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</si>
  <si>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</si>
  <si>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</si>
  <si>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</si>
  <si>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</si>
  <si>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</si>
  <si>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</si>
  <si>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</si>
  <si>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</si>
  <si>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</si>
  <si>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</si>
  <si>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</si>
  <si>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</si>
  <si>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</si>
  <si>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</si>
  <si>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</si>
  <si>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</si>
  <si>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</si>
  <si>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</si>
  <si>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</si>
  <si>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</si>
  <si>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</si>
  <si>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</si>
  <si>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</si>
  <si>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</si>
  <si>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</si>
  <si>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</si>
  <si>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</si>
  <si>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</si>
  <si>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</si>
  <si>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</si>
  <si>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</si>
  <si>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</si>
  <si>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</si>
  <si>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</si>
  <si>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</si>
  <si>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</si>
  <si>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</si>
  <si>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</si>
  <si>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</si>
  <si>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</si>
  <si>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</si>
  <si>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</si>
  <si>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</si>
  <si>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</si>
  <si>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</si>
  <si>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</si>
  <si>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</si>
  <si>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</si>
  <si>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</si>
  <si>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</si>
  <si>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</si>
  <si>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</si>
  <si>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</si>
  <si>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</si>
  <si>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</si>
  <si>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</si>
  <si>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</si>
  <si>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</si>
  <si>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</si>
  <si>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</si>
  <si>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</si>
  <si>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</si>
  <si>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</si>
  <si>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</si>
  <si>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</si>
  <si>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</si>
  <si>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</si>
  <si>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</si>
  <si>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</si>
  <si>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</si>
  <si>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</si>
  <si>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</si>
  <si>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</si>
  <si>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</si>
  <si>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</si>
  <si>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</si>
  <si>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</si>
  <si>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</si>
  <si>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</si>
  <si>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</si>
  <si>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</si>
  <si>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</si>
  <si>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</si>
  <si>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</si>
  <si>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</si>
  <si>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</si>
  <si>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</si>
  <si>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</si>
  <si>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</si>
  <si>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</si>
  <si>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</si>
  <si>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</si>
  <si>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</si>
  <si>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</si>
  <si>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</si>
  <si>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</si>
  <si>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</si>
  <si>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</si>
  <si>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</si>
  <si>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</si>
  <si>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</si>
  <si>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</si>
  <si>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</si>
  <si>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</si>
  <si>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</si>
  <si>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</si>
  <si>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</si>
  <si>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</si>
  <si>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</si>
  <si>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</si>
  <si>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</si>
  <si>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</si>
  <si>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</si>
  <si>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</si>
  <si>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</si>
  <si>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</si>
  <si>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</si>
  <si>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</si>
  <si>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</si>
  <si>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</si>
  <si>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</si>
  <si>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</si>
  <si>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</si>
  <si>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</si>
  <si>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</si>
  <si>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</si>
  <si>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</si>
  <si>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</si>
  <si>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</si>
  <si>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</si>
  <si>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</si>
  <si>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</si>
  <si>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</si>
  <si>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</si>
  <si>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</si>
  <si>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</si>
  <si>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</si>
  <si>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</si>
  <si>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</si>
  <si>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</si>
  <si>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</si>
  <si>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</si>
  <si>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</si>
  <si>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</si>
  <si>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</si>
  <si>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</si>
  <si>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</si>
  <si>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</si>
  <si>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</si>
  <si>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</si>
  <si>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</si>
  <si>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</si>
  <si>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</si>
  <si>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</si>
  <si>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</si>
  <si>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</si>
  <si>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</si>
  <si>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</si>
  <si>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</si>
  <si>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</si>
  <si>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</si>
  <si>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</si>
  <si>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</si>
  <si>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</si>
  <si>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</si>
  <si>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</si>
  <si>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</si>
  <si>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</si>
  <si>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</si>
  <si>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</si>
  <si>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</si>
  <si>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</si>
  <si>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</si>
  <si>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</si>
  <si>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</si>
  <si>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</si>
  <si>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</si>
  <si>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</si>
  <si>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</si>
  <si>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</si>
  <si>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</si>
  <si>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</si>
  <si>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</si>
  <si>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</si>
  <si>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</si>
  <si>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</si>
  <si>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</si>
  <si>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</si>
  <si>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</si>
  <si>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</si>
  <si>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</si>
  <si>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</si>
  <si>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</si>
  <si>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</si>
  <si>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</si>
  <si>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</si>
  <si>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</si>
  <si>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</si>
  <si>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</si>
  <si>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</si>
  <si>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</si>
  <si>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</si>
  <si>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</si>
  <si>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</si>
  <si>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</si>
  <si>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</si>
  <si>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</si>
  <si>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</si>
  <si>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</si>
  <si>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</si>
  <si>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</si>
  <si>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</si>
  <si>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</si>
  <si>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</si>
  <si>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</si>
  <si>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</si>
  <si>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</si>
  <si>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</si>
  <si>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</si>
  <si>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</si>
  <si>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</si>
  <si>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</si>
  <si>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</si>
  <si>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</si>
  <si>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</si>
  <si>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</si>
  <si>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</si>
  <si>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</si>
  <si>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</si>
  <si>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</si>
  <si>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</si>
  <si>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</si>
  <si>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</si>
  <si>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</si>
  <si>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</si>
  <si>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</si>
  <si>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</si>
  <si>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</si>
  <si>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</si>
  <si>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</si>
  <si>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</si>
  <si>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</si>
  <si>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</si>
  <si>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</si>
  <si>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</si>
  <si>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</si>
  <si>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</si>
  <si>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</si>
  <si>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</si>
  <si>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</si>
  <si>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</si>
  <si>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</si>
  <si>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</si>
  <si>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</si>
  <si>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</si>
  <si>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</si>
  <si>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</si>
  <si>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</si>
  <si>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</si>
  <si>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</si>
  <si>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</si>
  <si>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</si>
  <si>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</si>
  <si>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</si>
  <si>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</si>
  <si>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</si>
  <si>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</si>
  <si>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</si>
  <si>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</si>
  <si>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</si>
  <si>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</si>
  <si>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</si>
  <si>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</si>
  <si>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</si>
  <si>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</si>
  <si>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</si>
  <si>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</si>
  <si>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</si>
  <si>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</si>
  <si>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</si>
  <si>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</si>
  <si>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</si>
  <si>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</si>
  <si>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</si>
  <si>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</si>
  <si>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</si>
  <si>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</si>
  <si>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</si>
  <si>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</si>
  <si>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</si>
  <si>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</si>
  <si>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</si>
  <si>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</si>
  <si>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</si>
  <si>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</si>
  <si>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</si>
  <si>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</si>
  <si>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</si>
  <si>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</si>
  <si>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</si>
  <si>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</si>
  <si>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</si>
  <si>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</si>
  <si>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</si>
  <si>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</si>
  <si>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</si>
  <si>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</si>
  <si>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</si>
  <si>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</si>
  <si>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</si>
  <si>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</si>
  <si>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</si>
  <si>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</si>
  <si>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</si>
  <si>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</si>
  <si>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</si>
  <si>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</si>
  <si>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</si>
  <si>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</si>
  <si>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</si>
  <si>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</si>
  <si>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</si>
  <si>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</si>
  <si>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</si>
  <si>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</si>
  <si>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</si>
  <si>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</si>
  <si>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</si>
  <si>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</si>
  <si>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</si>
  <si>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</si>
  <si>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</si>
  <si>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</si>
  <si>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</si>
  <si>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</si>
  <si>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</si>
  <si>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</si>
  <si>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</si>
  <si>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</si>
  <si>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</si>
  <si>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</si>
  <si>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</si>
  <si>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</si>
  <si>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</si>
  <si>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</si>
  <si>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</si>
  <si>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</si>
  <si>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</si>
  <si>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</si>
  <si>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</si>
  <si>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</si>
  <si>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</si>
  <si>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</si>
  <si>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</si>
  <si>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</si>
  <si>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</si>
  <si>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</si>
  <si>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</si>
  <si>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</si>
  <si>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</si>
  <si>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</si>
  <si>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</si>
  <si>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</si>
  <si>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</si>
  <si>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</si>
  <si>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</si>
  <si>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</si>
  <si>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</si>
  <si>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</si>
  <si>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</si>
  <si>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</si>
  <si>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</si>
  <si>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</si>
  <si>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</si>
  <si>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</si>
  <si>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</si>
  <si>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</si>
  <si>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</si>
  <si>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</si>
  <si>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</si>
  <si>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</si>
  <si>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</si>
  <si>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</si>
  <si>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</si>
  <si>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</si>
  <si>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</si>
  <si>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</si>
  <si>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</si>
  <si>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</si>
  <si>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</si>
  <si>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</si>
  <si>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</si>
  <si>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</si>
  <si>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</si>
  <si>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</si>
  <si>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</si>
  <si>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</si>
  <si>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</si>
  <si>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</si>
  <si>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</si>
  <si>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</si>
  <si>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</si>
  <si>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</si>
  <si>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</si>
  <si>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</si>
  <si>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</si>
  <si>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</si>
  <si>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</si>
  <si>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</si>
  <si>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</si>
  <si>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</si>
  <si>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</si>
  <si>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</si>
  <si>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</si>
  <si>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</si>
  <si>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</si>
  <si>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</si>
  <si>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</si>
  <si>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</si>
  <si>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</si>
  <si>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</si>
  <si>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</si>
  <si>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</si>
  <si>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</si>
  <si>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</si>
  <si>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</si>
  <si>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</si>
  <si>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</si>
  <si>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</si>
  <si>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</si>
  <si>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</si>
  <si>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</si>
  <si>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</si>
  <si>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</si>
  <si>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</si>
  <si>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</si>
  <si>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</si>
  <si>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</si>
  <si>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</si>
  <si>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</si>
  <si>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</si>
  <si>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</si>
  <si>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</si>
  <si>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</si>
  <si>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</si>
  <si>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</si>
  <si>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</si>
  <si>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</si>
  <si>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</si>
  <si>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</si>
  <si>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</si>
  <si>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</si>
  <si>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</si>
  <si>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</si>
  <si>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</si>
  <si>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</si>
  <si>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</si>
  <si>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</si>
  <si>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</si>
  <si>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</si>
  <si>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</si>
  <si>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</si>
  <si>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</si>
  <si>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</si>
  <si>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</si>
  <si>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</si>
  <si>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</si>
  <si>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</si>
  <si>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</si>
  <si>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</si>
  <si>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</si>
  <si>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</si>
  <si>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</si>
  <si>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</si>
  <si>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</si>
  <si>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</si>
  <si>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</si>
  <si>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</si>
  <si>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</si>
  <si>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</si>
  <si>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</si>
  <si>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</si>
  <si>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</si>
  <si>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</si>
  <si>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</si>
  <si>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</si>
  <si>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</si>
  <si>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</si>
  <si>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</si>
  <si>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</si>
  <si>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</si>
  <si>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</si>
  <si>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</si>
  <si>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</si>
  <si>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</si>
  <si>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</si>
  <si>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</si>
  <si>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</si>
  <si>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</si>
  <si>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</si>
  <si>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</si>
  <si>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</si>
  <si>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</si>
  <si>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</si>
  <si>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</si>
  <si>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</si>
  <si>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</si>
  <si>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</si>
  <si>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</si>
  <si>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</si>
  <si>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</si>
  <si>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</si>
  <si>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</si>
  <si>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</si>
  <si>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</si>
  <si>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</si>
  <si>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</si>
  <si>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</si>
  <si>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</si>
  <si>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</si>
  <si>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</si>
  <si>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</si>
  <si>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</si>
  <si>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</si>
  <si>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</si>
  <si>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</si>
  <si>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</si>
  <si>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</si>
  <si>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</si>
  <si>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</si>
  <si>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</si>
  <si>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</si>
  <si>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</si>
  <si>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</si>
  <si>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</si>
  <si>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</si>
  <si>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</si>
  <si>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</si>
  <si>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</si>
  <si>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</si>
  <si>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</si>
  <si>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</si>
  <si>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</si>
  <si>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</si>
  <si>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</si>
  <si>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</si>
  <si>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</si>
  <si>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</si>
  <si>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</si>
  <si>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</si>
  <si>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</si>
  <si>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</si>
  <si>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</si>
  <si>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</si>
  <si>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</si>
  <si>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</si>
  <si>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</si>
  <si>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</si>
  <si>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</si>
  <si>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</si>
  <si>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</si>
  <si>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</si>
  <si>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</si>
  <si>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</si>
  <si>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</si>
  <si>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</si>
  <si>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</si>
  <si>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</si>
  <si>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</si>
  <si>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</si>
  <si>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</si>
  <si>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</si>
  <si>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</si>
  <si>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</si>
  <si>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</si>
  <si>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</si>
  <si>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</si>
  <si>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</si>
  <si>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</si>
  <si>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</si>
  <si>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</si>
  <si>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</si>
  <si>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</si>
  <si>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</si>
  <si>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</si>
  <si>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</si>
  <si>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</si>
  <si>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</si>
  <si>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</si>
  <si>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</si>
  <si>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</si>
  <si>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</si>
  <si>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</si>
  <si>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</si>
  <si>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</si>
  <si>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</si>
  <si>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</si>
  <si>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</si>
  <si>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</si>
  <si>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</si>
  <si>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</si>
  <si>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</si>
  <si>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</si>
  <si>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</si>
  <si>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</si>
  <si>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</si>
  <si>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</si>
  <si>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</si>
  <si>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</si>
  <si>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</si>
  <si>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</si>
  <si>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</si>
  <si>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</si>
  <si>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</si>
  <si>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</si>
  <si>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</si>
  <si>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</si>
  <si>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</si>
  <si>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</si>
  <si>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</si>
  <si>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</si>
  <si>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</si>
  <si>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</si>
  <si>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</si>
  <si>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</si>
  <si>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</si>
  <si>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</si>
  <si>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</si>
  <si>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</si>
  <si>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</si>
  <si>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</si>
  <si>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</si>
  <si>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</si>
  <si>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</si>
  <si>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</si>
  <si>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</si>
  <si>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</si>
  <si>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</si>
  <si>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</si>
  <si>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</si>
  <si>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</si>
  <si>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</si>
  <si>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</si>
  <si>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</si>
  <si>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</si>
  <si>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</si>
  <si>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</si>
  <si>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</si>
  <si>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</si>
  <si>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</si>
  <si>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</si>
  <si>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</si>
  <si>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</si>
  <si>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</si>
  <si>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</si>
  <si>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</si>
  <si>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</si>
  <si>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</si>
  <si>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</si>
  <si>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</si>
  <si>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</si>
  <si>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</si>
  <si>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</si>
  <si>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</si>
  <si>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</si>
  <si>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</si>
  <si>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</si>
  <si>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</si>
  <si>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</si>
  <si>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</si>
  <si>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</si>
  <si>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</si>
  <si>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</si>
  <si>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</si>
  <si>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</si>
  <si>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</si>
  <si>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</si>
  <si>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</si>
  <si>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</si>
  <si>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</si>
  <si>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</si>
  <si>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</si>
  <si>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</si>
  <si>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</si>
  <si>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</si>
  <si>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</si>
  <si>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</si>
  <si>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</si>
  <si>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</si>
  <si>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</si>
  <si>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</si>
  <si>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</si>
  <si>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</si>
  <si>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</si>
  <si>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</si>
  <si>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</si>
  <si>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</si>
  <si>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</si>
  <si>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</si>
  <si>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</si>
  <si>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</si>
  <si>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</si>
  <si>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</si>
  <si>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</si>
  <si>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</si>
  <si>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</si>
  <si>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</si>
  <si>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</si>
  <si>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</si>
  <si>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</si>
  <si>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</si>
  <si>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</si>
  <si>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</si>
  <si>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</si>
  <si>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</si>
  <si>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</si>
  <si>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</si>
  <si>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</si>
  <si>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</si>
  <si>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</si>
  <si>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</si>
  <si>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</si>
  <si>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</si>
  <si>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</si>
  <si>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</si>
  <si>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</si>
  <si>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</si>
  <si>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</si>
  <si>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</si>
  <si>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</si>
  <si>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</si>
  <si>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</si>
  <si>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</si>
  <si>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</si>
  <si>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</si>
  <si>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</si>
  <si>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</si>
  <si>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</si>
  <si>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</si>
  <si>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</si>
  <si>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</si>
  <si>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</si>
  <si>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</si>
  <si>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</si>
  <si>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</si>
  <si>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</si>
  <si>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</si>
  <si>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</si>
  <si>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</si>
  <si>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</si>
  <si>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</si>
  <si>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</si>
  <si>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</si>
  <si>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</si>
  <si>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</si>
  <si>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</si>
  <si>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</si>
  <si>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</si>
  <si>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</si>
  <si>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</si>
  <si>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</si>
  <si>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</si>
  <si>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</si>
  <si>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</si>
  <si>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</si>
  <si>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</si>
  <si>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</si>
  <si>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</si>
  <si>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</si>
  <si>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</si>
  <si>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</si>
  <si>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</si>
  <si>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</si>
  <si>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</si>
  <si>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</si>
  <si>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</si>
  <si>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</si>
  <si>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</si>
  <si>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</si>
  <si>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</si>
  <si>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</si>
  <si>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</si>
  <si>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</si>
  <si>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</si>
  <si>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</si>
  <si>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</si>
  <si>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</si>
  <si>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</si>
  <si>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</si>
  <si>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</si>
  <si>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</si>
  <si>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</si>
  <si>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</si>
  <si>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</si>
  <si>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</si>
  <si>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</si>
  <si>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</si>
  <si>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</si>
  <si>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</si>
  <si>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</si>
  <si>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</si>
  <si>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</si>
  <si>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</si>
  <si>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</si>
  <si>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</si>
  <si>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</si>
  <si>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</si>
  <si>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</si>
  <si>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</si>
  <si>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</si>
  <si>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</si>
  <si>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</si>
  <si>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</si>
  <si>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</si>
  <si>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</si>
  <si>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</si>
  <si>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</si>
  <si>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</si>
  <si>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</si>
  <si>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</si>
  <si>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</si>
  <si>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</si>
  <si>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</si>
  <si>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</si>
  <si>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</si>
  <si>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</si>
  <si>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</si>
  <si>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</si>
  <si>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</si>
  <si>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</si>
  <si>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</si>
  <si>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</si>
  <si>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</si>
  <si>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</si>
  <si>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</si>
  <si>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</si>
  <si>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</si>
  <si>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</si>
  <si>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</si>
  <si>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</si>
  <si>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</si>
  <si>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</si>
  <si>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</si>
  <si>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</si>
  <si>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</si>
  <si>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</si>
  <si>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</si>
  <si>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</si>
  <si>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</si>
  <si>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</si>
  <si>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</si>
  <si>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</si>
  <si>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</si>
  <si>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</si>
  <si>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</si>
  <si>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</si>
  <si>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</si>
  <si>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</si>
  <si>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</si>
  <si>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</si>
  <si>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</si>
  <si>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</si>
  <si>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</si>
  <si>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</si>
  <si>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</si>
  <si>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</si>
  <si>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</si>
  <si>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</si>
  <si>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</si>
  <si>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</si>
  <si>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</si>
  <si>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</si>
  <si>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</si>
  <si>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</si>
  <si>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</si>
  <si>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</si>
  <si>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</si>
  <si>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</si>
  <si>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</si>
  <si>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</si>
  <si>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</si>
  <si>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</si>
  <si>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</si>
  <si>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</si>
  <si>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</si>
  <si>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</si>
  <si>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</si>
  <si>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</si>
  <si>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</si>
  <si>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</si>
  <si>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</si>
  <si>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</si>
  <si>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</si>
  <si>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</si>
  <si>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</si>
  <si>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</si>
  <si>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</si>
  <si>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</si>
  <si>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</si>
  <si>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</si>
  <si>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</si>
  <si>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</si>
  <si>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</si>
  <si>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</si>
  <si>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</si>
  <si>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</si>
  <si>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</si>
  <si>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</si>
  <si>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</si>
  <si>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</si>
  <si>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</si>
  <si>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</si>
  <si>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</si>
  <si>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</si>
  <si>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</si>
  <si>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</si>
  <si>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</si>
  <si>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</si>
  <si>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</si>
  <si>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</si>
  <si>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</si>
  <si>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</si>
  <si>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</si>
  <si>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</si>
  <si>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</si>
  <si>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</si>
  <si>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</si>
  <si>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</si>
  <si>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</si>
  <si>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</si>
  <si>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</si>
  <si>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</si>
  <si>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</si>
  <si>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</si>
  <si>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</si>
  <si>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</si>
  <si>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</si>
  <si>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</si>
  <si>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</si>
  <si>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</si>
  <si>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</si>
  <si>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</si>
  <si>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</si>
  <si>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</si>
  <si>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</si>
  <si>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</si>
  <si>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</si>
  <si>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</si>
  <si>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</si>
  <si>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</si>
  <si>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</si>
  <si>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</si>
  <si>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</si>
  <si>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</si>
  <si>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</si>
  <si>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</si>
  <si>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</si>
  <si>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</si>
  <si>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</si>
  <si>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</si>
  <si>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</si>
  <si>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</si>
  <si>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</si>
  <si>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</si>
  <si>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</si>
  <si>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</si>
  <si>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</si>
  <si>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</si>
  <si>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</si>
  <si>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</si>
  <si>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</si>
  <si>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</si>
  <si>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</si>
  <si>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</si>
  <si>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</si>
  <si>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</si>
  <si>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</si>
  <si>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</si>
  <si>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</si>
  <si>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</si>
  <si>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</si>
  <si>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</si>
  <si>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</si>
  <si>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</si>
  <si>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</si>
  <si>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</si>
  <si>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</si>
  <si>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</si>
  <si>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</si>
  <si>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</si>
  <si>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</si>
  <si>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</si>
  <si>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</si>
  <si>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</si>
  <si>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</si>
  <si>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</si>
  <si>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</si>
  <si>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</si>
  <si>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</si>
  <si>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</si>
  <si>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</si>
  <si>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</si>
  <si>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</si>
  <si>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</si>
  <si>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</si>
  <si>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</si>
  <si>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</si>
  <si>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</si>
  <si>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</si>
  <si>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</si>
  <si>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</si>
  <si>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</si>
  <si>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</si>
  <si>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</si>
  <si>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</si>
  <si>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</si>
  <si>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</si>
  <si>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</si>
  <si>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</si>
  <si>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</si>
  <si>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</si>
  <si>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</si>
  <si>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</si>
  <si>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</si>
  <si>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</si>
  <si>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</si>
  <si>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</si>
  <si>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</si>
  <si>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</si>
  <si>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</si>
  <si>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</si>
  <si>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</si>
  <si>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</si>
  <si>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</si>
  <si>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</si>
  <si>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</si>
  <si>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</si>
  <si>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</si>
  <si>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</si>
  <si>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</si>
  <si>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</si>
  <si>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</si>
  <si>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</si>
  <si>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</si>
  <si>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</si>
  <si>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</si>
  <si>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</si>
  <si>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</si>
  <si>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</si>
  <si>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</si>
  <si>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</si>
  <si>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</si>
  <si>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</si>
  <si>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</si>
  <si>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</si>
  <si>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</si>
  <si>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</si>
  <si>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</si>
  <si>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</si>
  <si>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</si>
  <si>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</si>
  <si>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</si>
  <si>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</si>
  <si>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</si>
  <si>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</si>
  <si>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</si>
  <si>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</si>
  <si>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</si>
  <si>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</si>
  <si>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</si>
  <si>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</si>
  <si>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</si>
  <si>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</si>
  <si>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</si>
  <si>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</si>
  <si>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</si>
  <si>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</si>
  <si>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</si>
  <si>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</si>
  <si>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</si>
  <si>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</si>
  <si>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</si>
  <si>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</si>
  <si>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</si>
  <si>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</si>
  <si>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</si>
  <si>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</si>
  <si>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</si>
  <si>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</si>
  <si>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</si>
  <si>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</si>
  <si>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</si>
  <si>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</si>
  <si>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</si>
  <si>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</si>
  <si>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</si>
  <si>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</si>
  <si>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</si>
  <si>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</si>
  <si>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</si>
  <si>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</si>
  <si>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</si>
  <si>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</si>
  <si>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</si>
  <si>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</si>
  <si>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</si>
  <si>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</si>
  <si>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</si>
  <si>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</si>
  <si>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</si>
  <si>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</si>
  <si>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</si>
  <si>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</si>
  <si>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</si>
  <si>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</si>
  <si>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</si>
  <si>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</si>
  <si>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</si>
  <si>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</si>
  <si>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</si>
  <si>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</si>
  <si>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</si>
  <si>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</si>
  <si>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</si>
  <si>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</si>
  <si>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</si>
  <si>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</si>
  <si>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</si>
  <si>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</si>
  <si>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</si>
  <si>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</si>
  <si>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</si>
  <si>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</si>
  <si>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</si>
  <si>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</si>
  <si>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</si>
  <si>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</si>
  <si>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</si>
  <si>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</si>
  <si>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</si>
  <si>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</si>
  <si>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</si>
  <si>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</si>
  <si>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</si>
  <si>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</si>
  <si>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</si>
  <si>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</si>
  <si>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</si>
  <si>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</si>
  <si>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</si>
  <si>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</si>
  <si>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</si>
  <si>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</si>
  <si>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</si>
  <si>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</si>
  <si>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</si>
  <si>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</si>
  <si>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</si>
  <si>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</si>
  <si>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</si>
  <si>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</si>
  <si>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</si>
  <si>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</si>
  <si>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</si>
  <si>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</si>
  <si>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</si>
  <si>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</si>
  <si>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</si>
  <si>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</si>
  <si>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</si>
  <si>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</si>
  <si>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</si>
  <si>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</si>
  <si>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</si>
  <si>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</si>
  <si>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</si>
  <si>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</si>
  <si>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</si>
  <si>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</si>
  <si>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</si>
  <si>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</si>
  <si>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</si>
  <si>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</si>
  <si>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</si>
  <si>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</si>
  <si>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</si>
  <si>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</si>
  <si>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</si>
  <si>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</si>
  <si>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</si>
  <si>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</si>
  <si>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</si>
  <si>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</si>
  <si>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</si>
  <si>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</si>
  <si>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</si>
  <si>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</si>
  <si>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</si>
  <si>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</si>
  <si>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</si>
  <si>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</si>
  <si>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</si>
  <si>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</si>
  <si>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</si>
  <si>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</si>
  <si>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</si>
  <si>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</si>
  <si>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</si>
  <si>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</si>
  <si>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</si>
  <si>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</si>
  <si>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</si>
  <si>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</si>
  <si>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</si>
  <si>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</si>
  <si>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</si>
  <si>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</si>
  <si>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</si>
  <si>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</si>
  <si>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</si>
  <si>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</si>
  <si>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</si>
  <si>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</si>
  <si>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</si>
  <si>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</si>
  <si>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</si>
  <si>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</si>
  <si>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</si>
  <si>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</si>
  <si>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</si>
  <si>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</si>
  <si>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</si>
  <si>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</si>
  <si>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</si>
  <si>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</si>
  <si>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</si>
  <si>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</si>
  <si>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</si>
  <si>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</si>
  <si>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</si>
  <si>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</si>
  <si>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</si>
  <si>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</si>
  <si>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</si>
  <si>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</si>
  <si>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</si>
  <si>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</si>
  <si>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</si>
  <si>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</si>
  <si>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</si>
  <si>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</si>
  <si>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</si>
  <si>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</si>
  <si>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</si>
  <si>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</si>
  <si>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</si>
  <si>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</si>
  <si>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</si>
  <si>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</si>
  <si>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</si>
  <si>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</si>
  <si>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</si>
  <si>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</si>
  <si>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</si>
  <si>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</si>
  <si>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</si>
  <si>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</si>
  <si>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</si>
  <si>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</si>
  <si>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</si>
  <si>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</si>
  <si>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</si>
  <si>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</si>
  <si>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</si>
  <si>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</si>
  <si>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</si>
  <si>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</si>
  <si>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</si>
  <si>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</si>
  <si>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</si>
  <si>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</si>
  <si>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</si>
  <si>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</si>
  <si>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</si>
  <si>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</si>
  <si>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</si>
  <si>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</si>
  <si>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</si>
  <si>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</si>
  <si>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</si>
  <si>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</si>
  <si>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</si>
  <si>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</si>
  <si>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</si>
  <si>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</si>
  <si>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</si>
  <si>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</si>
  <si>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</si>
  <si>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</si>
  <si>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</si>
  <si>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</si>
  <si>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</si>
  <si>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</si>
  <si>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</si>
  <si>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</si>
  <si>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</si>
  <si>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</si>
  <si>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</si>
  <si>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</si>
  <si>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</si>
  <si>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</si>
  <si>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</si>
  <si>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</si>
  <si>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</si>
  <si>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</si>
  <si>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</si>
  <si>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</si>
  <si>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</si>
  <si>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</si>
  <si>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</si>
  <si>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</si>
  <si>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</si>
  <si>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</si>
  <si>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</si>
  <si>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</si>
  <si>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</si>
  <si>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</si>
  <si>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</si>
  <si>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</si>
  <si>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</si>
  <si>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</si>
  <si>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</si>
  <si>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</si>
  <si>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</si>
  <si>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</si>
  <si>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</si>
  <si>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</si>
  <si>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</si>
  <si>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</si>
  <si>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</si>
  <si>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</si>
  <si>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</si>
  <si>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</si>
  <si>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</si>
  <si>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</si>
  <si>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</si>
  <si>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</si>
  <si>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</si>
  <si>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</si>
  <si>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</si>
  <si>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</si>
  <si>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</si>
  <si>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</si>
  <si>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</si>
  <si>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</si>
  <si>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</si>
  <si>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</si>
  <si>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</si>
  <si>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</si>
  <si>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</si>
  <si>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</si>
  <si>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</si>
  <si>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</si>
  <si>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</si>
  <si>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</si>
  <si>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</si>
  <si>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</si>
  <si>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</si>
  <si>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</si>
  <si>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</si>
  <si>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</si>
  <si>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</si>
  <si>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</si>
  <si>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</si>
  <si>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</si>
  <si>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</si>
  <si>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</si>
  <si>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</si>
  <si>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</si>
  <si>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</si>
  <si>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</si>
  <si>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</si>
  <si>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</si>
  <si>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</si>
  <si>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</si>
  <si>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</si>
  <si>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</si>
  <si>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</si>
  <si>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</si>
  <si>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</si>
  <si>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</si>
  <si>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</si>
  <si>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</si>
  <si>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</si>
  <si>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</si>
  <si>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</si>
  <si>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</si>
  <si>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</si>
  <si>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</si>
  <si>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</si>
  <si>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</si>
  <si>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</si>
  <si>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</si>
  <si>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</si>
  <si>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</si>
  <si>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</si>
  <si>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</si>
  <si>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</si>
  <si>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</si>
  <si>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</si>
  <si>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</si>
  <si>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</si>
  <si>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</si>
  <si>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</si>
  <si>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</si>
  <si>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</si>
  <si>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</si>
  <si>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</si>
  <si>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</si>
  <si>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</si>
  <si>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</si>
  <si>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</si>
  <si>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</si>
  <si>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</si>
  <si>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</si>
  <si>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</si>
  <si>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</si>
  <si>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</si>
  <si>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</si>
  <si>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</si>
  <si>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</si>
  <si>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</si>
  <si>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</si>
  <si>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</si>
  <si>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</si>
  <si>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</si>
  <si>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</si>
  <si>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</si>
  <si>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</si>
  <si>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</si>
  <si>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</si>
  <si>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</si>
  <si>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</si>
  <si>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</si>
  <si>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</si>
  <si>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</si>
  <si>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</si>
  <si>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</si>
  <si>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</si>
  <si>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</si>
  <si>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</si>
  <si>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</si>
  <si>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</si>
  <si>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</si>
  <si>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</si>
  <si>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</si>
  <si>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</si>
  <si>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</si>
  <si>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</si>
  <si>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</si>
  <si>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</si>
  <si>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</si>
  <si>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</si>
  <si>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</si>
  <si>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</si>
  <si>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</si>
  <si>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</si>
  <si>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</si>
  <si>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</si>
  <si>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</si>
  <si>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</si>
  <si>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</si>
  <si>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</si>
  <si>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</si>
  <si>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</si>
  <si>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</si>
  <si>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</si>
  <si>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</si>
  <si>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</si>
  <si>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</si>
  <si>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</si>
  <si>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</si>
  <si>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</si>
  <si>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</si>
  <si>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</si>
  <si>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</si>
  <si>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</si>
  <si>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</si>
  <si>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</si>
  <si>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</si>
  <si>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</si>
  <si>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</si>
  <si>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</si>
  <si>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</si>
  <si>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</si>
  <si>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</si>
  <si>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</si>
  <si>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</si>
  <si>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</si>
  <si>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</si>
  <si>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</si>
  <si>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</si>
  <si>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</si>
  <si>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</si>
  <si>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</si>
  <si>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</si>
  <si>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</si>
  <si>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</si>
  <si>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</si>
  <si>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</si>
  <si>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</si>
  <si>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</si>
  <si>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</si>
  <si>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</si>
  <si>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</si>
  <si>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</si>
  <si>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</si>
  <si>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</si>
  <si>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</si>
  <si>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</si>
  <si>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</si>
  <si>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</si>
  <si>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</si>
  <si>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</si>
  <si>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</si>
  <si>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</si>
  <si>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</si>
  <si>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</si>
  <si>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</si>
  <si>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</si>
  <si>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</si>
  <si>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</si>
  <si>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</si>
  <si>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</si>
  <si>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</si>
  <si>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</si>
  <si>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</si>
  <si>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</si>
  <si>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</si>
  <si>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</si>
  <si>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</si>
  <si>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</si>
  <si>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</si>
  <si>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</si>
  <si>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</si>
  <si>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</si>
  <si>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</si>
  <si>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</si>
  <si>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</si>
  <si>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</si>
  <si>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</si>
  <si>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</si>
  <si>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</si>
  <si>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</si>
  <si>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</si>
  <si>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</si>
  <si>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</si>
  <si>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</si>
  <si>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</si>
  <si>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</si>
  <si>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</si>
  <si>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</si>
  <si>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</si>
  <si>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</si>
  <si>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</si>
  <si>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</si>
  <si>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</si>
  <si>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</si>
  <si>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</si>
  <si>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</si>
  <si>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</si>
  <si>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</si>
  <si>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</si>
  <si>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</si>
  <si>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</si>
  <si>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</si>
  <si>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</si>
  <si>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</si>
  <si>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</si>
  <si>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</si>
  <si>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</si>
  <si>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</si>
  <si>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</si>
  <si>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</si>
  <si>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</si>
  <si>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</si>
  <si>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</si>
  <si>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</si>
  <si>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</si>
  <si>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</si>
  <si>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</si>
  <si>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</si>
  <si>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</si>
  <si>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</si>
  <si>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</si>
  <si>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</si>
  <si>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</si>
  <si>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</si>
  <si>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</si>
  <si>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</si>
  <si>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</si>
  <si>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</si>
  <si>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</si>
  <si>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</si>
  <si>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</si>
  <si>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</si>
  <si>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</si>
  <si>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</si>
  <si>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</si>
  <si>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</si>
  <si>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</si>
  <si>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</si>
  <si>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</si>
  <si>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</si>
  <si>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</si>
  <si>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</si>
  <si>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</si>
  <si>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</si>
  <si>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</si>
  <si>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</si>
  <si>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</si>
  <si>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</si>
  <si>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</si>
  <si>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</si>
  <si>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</si>
  <si>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</si>
  <si>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</si>
  <si>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</si>
  <si>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</si>
  <si>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</si>
  <si>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</si>
  <si>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</si>
  <si>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</si>
  <si>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</si>
  <si>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</si>
  <si>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</si>
  <si>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</si>
  <si>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</si>
  <si>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</si>
  <si>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</si>
  <si>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</si>
  <si>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</si>
  <si>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</si>
  <si>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</si>
  <si>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</si>
  <si>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</si>
  <si>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</si>
  <si>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</si>
  <si>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</si>
  <si>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</si>
  <si>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</si>
  <si>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</si>
  <si>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</si>
  <si>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</si>
  <si>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</si>
  <si>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</si>
  <si>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</si>
  <si>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</si>
  <si>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</si>
  <si>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</si>
  <si>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</si>
  <si>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</si>
  <si>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</si>
  <si>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</si>
  <si>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</si>
  <si>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</si>
  <si>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</si>
  <si>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</si>
  <si>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</si>
  <si>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</si>
  <si>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</si>
  <si>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</si>
  <si>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</si>
  <si>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</si>
  <si>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</si>
  <si>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</si>
  <si>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</si>
  <si>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</si>
  <si>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</si>
  <si>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</si>
  <si>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</si>
  <si>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</si>
  <si>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</si>
  <si>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</si>
  <si>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</si>
  <si>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</si>
  <si>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</si>
  <si>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</si>
  <si>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</si>
  <si>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</si>
  <si>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</si>
  <si>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</si>
  <si>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</si>
  <si>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</si>
  <si>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</si>
  <si>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</si>
  <si>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</si>
  <si>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</si>
  <si>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</si>
  <si>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</si>
  <si>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</si>
  <si>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</si>
  <si>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</si>
  <si>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</si>
  <si>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</si>
  <si>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</si>
  <si>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</si>
  <si>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</si>
  <si>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</si>
  <si>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</si>
  <si>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</si>
  <si>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</si>
  <si>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</si>
  <si>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</si>
  <si>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</si>
  <si>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</si>
  <si>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</si>
  <si>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</si>
  <si>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</si>
  <si>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</si>
  <si>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</si>
  <si>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</si>
  <si>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</si>
  <si>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</si>
  <si>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</si>
  <si>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</si>
  <si>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</si>
  <si>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</si>
  <si>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</si>
  <si>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</si>
  <si>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</si>
  <si>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</si>
  <si>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</si>
  <si>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</si>
  <si>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</si>
  <si>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</si>
  <si>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</si>
  <si>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</si>
  <si>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</si>
  <si>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</si>
  <si>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</si>
  <si>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</si>
  <si>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</si>
  <si>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</si>
  <si>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</si>
  <si>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</si>
  <si>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</si>
  <si>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</si>
  <si>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</si>
  <si>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</si>
  <si>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</si>
  <si>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</si>
  <si>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</si>
  <si>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</si>
  <si>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</si>
  <si>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</si>
  <si>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</si>
  <si>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</si>
  <si>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</si>
  <si>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</si>
  <si>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</si>
  <si>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</si>
  <si>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</si>
  <si>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</si>
  <si>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</si>
  <si>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</si>
  <si>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</si>
  <si>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</si>
  <si>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</si>
  <si>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</si>
  <si>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</si>
  <si>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</si>
  <si>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</si>
  <si>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</si>
  <si>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</si>
  <si>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</si>
  <si>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</si>
  <si>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</si>
  <si>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</si>
  <si>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</si>
  <si>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</si>
  <si>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</si>
  <si>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</si>
  <si>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</si>
  <si>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</si>
  <si>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</si>
  <si>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</si>
  <si>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</si>
  <si>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</si>
  <si>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</si>
  <si>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</si>
  <si>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</si>
  <si>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</si>
  <si>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</si>
  <si>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</si>
  <si>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</si>
  <si>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</si>
  <si>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</si>
  <si>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</si>
  <si>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</si>
  <si>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</si>
  <si>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</si>
  <si>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</si>
  <si>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</si>
  <si>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</si>
  <si>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</si>
  <si>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</si>
  <si>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</si>
  <si>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</si>
  <si>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</si>
  <si>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</si>
  <si>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</si>
  <si>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</si>
  <si>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</si>
  <si>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</si>
  <si>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</si>
  <si>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</si>
  <si>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</si>
  <si>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</si>
  <si>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</si>
  <si>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</si>
  <si>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</si>
  <si>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</si>
  <si>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</si>
  <si>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</si>
  <si>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</si>
  <si>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</si>
  <si>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</si>
  <si>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</si>
  <si>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</si>
  <si>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</si>
  <si>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</si>
  <si>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</si>
  <si>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</si>
  <si>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</si>
  <si>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</si>
  <si>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</si>
  <si>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</si>
  <si>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</si>
  <si>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</si>
  <si>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</si>
  <si>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</si>
  <si>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</si>
  <si>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</si>
  <si>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</si>
  <si>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</si>
  <si>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</si>
  <si>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</si>
  <si>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</si>
  <si>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</si>
  <si>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</si>
  <si>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</si>
  <si>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</si>
  <si>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</si>
  <si>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</si>
  <si>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</si>
  <si>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</si>
  <si>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</si>
  <si>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</si>
  <si>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</si>
  <si>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</si>
  <si>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</si>
  <si>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</si>
  <si>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</si>
  <si>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</si>
  <si>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</si>
  <si>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</si>
  <si>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</si>
  <si>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</si>
  <si>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</si>
  <si>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</si>
  <si>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</si>
  <si>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</si>
  <si>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</si>
  <si>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</si>
  <si>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</si>
  <si>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</si>
  <si>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</si>
  <si>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</si>
  <si>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</si>
  <si>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</si>
  <si>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</si>
  <si>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</si>
  <si>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</si>
  <si>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</si>
  <si>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</si>
  <si>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</si>
  <si>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</si>
  <si>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</si>
  <si>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</si>
  <si>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</si>
  <si>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</si>
  <si>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</si>
  <si>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</si>
  <si>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</si>
  <si>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</si>
  <si>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</si>
  <si>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</si>
  <si>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</si>
  <si>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</si>
  <si>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</si>
  <si>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</si>
  <si>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</si>
  <si>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</si>
  <si>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</si>
  <si>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</si>
  <si>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</si>
  <si>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</si>
  <si>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</si>
  <si>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</si>
  <si>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</si>
  <si>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</si>
  <si>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</si>
  <si>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</si>
  <si>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</si>
  <si>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</si>
  <si>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</si>
  <si>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</si>
  <si>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</si>
  <si>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</si>
  <si>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</si>
  <si>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</si>
  <si>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</si>
  <si>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</si>
  <si>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</si>
  <si>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</si>
  <si>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</si>
  <si>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</si>
  <si>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</si>
  <si>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</si>
  <si>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</si>
  <si>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</si>
  <si>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</si>
  <si>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</si>
  <si>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</si>
  <si>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</si>
  <si>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</si>
  <si>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</si>
  <si>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</si>
  <si>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</si>
  <si>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</si>
  <si>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</si>
  <si>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</si>
  <si>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</si>
  <si>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</si>
  <si>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</si>
  <si>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</si>
  <si>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</si>
  <si>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</si>
  <si>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</si>
  <si>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</si>
  <si>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</si>
  <si>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</si>
  <si>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</si>
  <si>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</si>
  <si>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</si>
  <si>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</si>
  <si>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</si>
  <si>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</si>
  <si>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</si>
  <si>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</si>
  <si>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</si>
  <si>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</si>
  <si>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</si>
  <si>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</si>
  <si>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</si>
  <si>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</si>
  <si>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</si>
  <si>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</si>
  <si>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</si>
  <si>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</si>
  <si>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</si>
  <si>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</si>
  <si>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</si>
  <si>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</si>
  <si>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</si>
  <si>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</si>
  <si>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</si>
  <si>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</si>
  <si>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</si>
  <si>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</si>
  <si>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</si>
  <si>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</si>
  <si>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</si>
  <si>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</si>
  <si>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</si>
  <si>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</si>
  <si>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</si>
  <si>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</si>
  <si>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</si>
  <si>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</si>
  <si>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</si>
  <si>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</si>
  <si>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</si>
  <si>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</si>
  <si>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</si>
  <si>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</si>
  <si>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</si>
  <si>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</si>
  <si>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</si>
  <si>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</si>
  <si>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</si>
  <si>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</si>
  <si>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</si>
  <si>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</si>
  <si>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</si>
  <si>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</si>
  <si>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</si>
  <si>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</si>
  <si>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</si>
  <si>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</si>
  <si>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</si>
  <si>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</si>
  <si>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</si>
  <si>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</si>
  <si>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</si>
  <si>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</si>
  <si>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</si>
  <si>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</si>
  <si>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</si>
  <si>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</si>
  <si>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</si>
  <si>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</si>
  <si>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</si>
  <si>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</si>
  <si>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</si>
  <si>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</si>
  <si>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</si>
  <si>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</si>
  <si>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</si>
  <si>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</si>
  <si>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</si>
  <si>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</si>
  <si>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</si>
  <si>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</si>
  <si>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</si>
  <si>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</si>
  <si>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</si>
  <si>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</si>
  <si>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</si>
  <si>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</si>
  <si>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</si>
  <si>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</si>
  <si>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</si>
  <si>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</si>
  <si>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</si>
  <si>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</si>
  <si>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</si>
  <si>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</si>
  <si>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</si>
  <si>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</si>
  <si>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</si>
  <si>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</si>
  <si>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</si>
  <si>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</si>
  <si>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</si>
  <si>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</si>
  <si>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</si>
  <si>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</si>
  <si>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</si>
  <si>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</si>
  <si>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</si>
  <si>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</si>
  <si>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</si>
  <si>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</si>
  <si>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</si>
  <si>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</si>
  <si>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</si>
  <si>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</si>
  <si>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</si>
  <si>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</si>
  <si>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</si>
  <si>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</si>
  <si>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</si>
  <si>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</si>
  <si>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</si>
  <si>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</si>
  <si>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</si>
  <si>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</si>
  <si>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</si>
  <si>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</si>
  <si>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</si>
  <si>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</si>
  <si>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</si>
  <si>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</si>
  <si>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</si>
  <si>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</si>
  <si>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</si>
  <si>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</si>
  <si>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</si>
  <si>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</si>
  <si>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</si>
  <si>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</si>
  <si>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</si>
  <si>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</si>
  <si>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</si>
  <si>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</si>
  <si>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</si>
  <si>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</si>
  <si>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</si>
  <si>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</si>
  <si>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</si>
  <si>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</si>
  <si>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</si>
  <si>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</si>
  <si>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</si>
  <si>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</si>
  <si>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</si>
  <si>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</si>
  <si>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</si>
  <si>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</si>
  <si>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</si>
  <si>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</si>
  <si>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</si>
  <si>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</si>
  <si>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</si>
  <si>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</si>
  <si>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</si>
  <si>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</si>
  <si>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</si>
  <si>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</si>
  <si>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</si>
  <si>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</si>
  <si>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</si>
  <si>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</si>
  <si>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</si>
  <si>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</si>
  <si>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</si>
  <si>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</si>
  <si>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</si>
  <si>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</si>
  <si>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</si>
  <si>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</si>
  <si>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</si>
  <si>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</si>
  <si>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</si>
  <si>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</si>
  <si>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</si>
  <si>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</si>
  <si>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</si>
  <si>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</si>
  <si>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</si>
  <si>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</si>
  <si>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</si>
  <si>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</si>
  <si>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</si>
  <si>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</si>
  <si>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</si>
  <si>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</si>
  <si>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</si>
  <si>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</si>
  <si>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</si>
  <si>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</si>
  <si>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</si>
  <si>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</si>
  <si>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</si>
  <si>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</si>
  <si>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</si>
  <si>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</si>
  <si>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</si>
  <si>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</si>
  <si>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</si>
  <si>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</si>
  <si>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</si>
  <si>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</si>
  <si>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</si>
  <si>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</si>
  <si>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</si>
  <si>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</si>
  <si>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</si>
  <si>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</si>
  <si>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</si>
  <si>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</si>
  <si>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</si>
  <si>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</si>
  <si>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</si>
  <si>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</si>
  <si>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</si>
  <si>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</si>
  <si>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</si>
  <si>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</si>
  <si>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</si>
  <si>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</si>
  <si>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</si>
  <si>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</si>
  <si>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</si>
  <si>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</si>
  <si>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</si>
  <si>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</si>
  <si>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</si>
  <si>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</si>
  <si>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</si>
  <si>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</si>
  <si>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</si>
  <si>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</si>
  <si>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</si>
  <si>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</si>
  <si>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</si>
  <si>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</si>
  <si>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</si>
  <si>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</si>
  <si>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</si>
  <si>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</si>
  <si>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</si>
  <si>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</si>
  <si>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</si>
  <si>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</si>
  <si>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</si>
  <si>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</si>
  <si>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</si>
  <si>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</si>
  <si>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</si>
  <si>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</si>
  <si>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</si>
  <si>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</si>
  <si>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</si>
  <si>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</si>
  <si>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</si>
  <si>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</si>
  <si>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</si>
  <si>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</si>
  <si>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</si>
  <si>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</si>
  <si>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</si>
  <si>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</si>
  <si>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</si>
  <si>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</si>
  <si>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</si>
  <si>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</si>
  <si>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</si>
  <si>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</si>
  <si>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</si>
  <si>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</si>
  <si>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</si>
  <si>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</si>
  <si>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</si>
  <si>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</si>
  <si>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</si>
  <si>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</si>
  <si>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</si>
  <si>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</si>
  <si>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</si>
  <si>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</si>
  <si>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</si>
  <si>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</si>
  <si>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</si>
  <si>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</si>
  <si>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</si>
  <si>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</si>
  <si>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</si>
  <si>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</si>
  <si>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</si>
  <si>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</si>
  <si>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</si>
  <si>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</si>
  <si>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</si>
  <si>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</si>
  <si>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</si>
  <si>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</si>
  <si>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</si>
  <si>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</si>
  <si>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</si>
  <si>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</si>
  <si>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</si>
  <si>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</si>
  <si>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</si>
  <si>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</si>
  <si>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</si>
  <si>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</si>
  <si>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</si>
  <si>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</si>
  <si>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</si>
  <si>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</si>
  <si>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</si>
  <si>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</si>
  <si>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</si>
  <si>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</si>
  <si>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</si>
  <si>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</si>
  <si>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</si>
  <si>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</si>
  <si>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</si>
  <si>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</si>
  <si>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</si>
  <si>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</si>
  <si>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</si>
  <si>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</si>
  <si>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</si>
  <si>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</si>
  <si>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</si>
  <si>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</si>
  <si>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</si>
  <si>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</si>
  <si>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</si>
  <si>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</si>
  <si>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</si>
  <si>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</si>
  <si>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</si>
  <si>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</si>
  <si>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</si>
  <si>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</si>
  <si>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</si>
  <si>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</si>
  <si>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</si>
  <si>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</si>
  <si>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</si>
  <si>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</si>
  <si>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</si>
  <si>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</si>
  <si>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</si>
  <si>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</si>
  <si>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</si>
  <si>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</si>
  <si>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</si>
  <si>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</si>
  <si>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</si>
  <si>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</si>
  <si>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</si>
  <si>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</si>
  <si>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</si>
  <si>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</si>
  <si>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</si>
  <si>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</si>
  <si>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</si>
  <si>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</si>
  <si>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</si>
  <si>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</si>
  <si>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</si>
  <si>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</si>
  <si>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</si>
  <si>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</si>
  <si>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</si>
  <si>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</si>
  <si>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</si>
  <si>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</si>
  <si>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</si>
  <si>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</si>
  <si>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</si>
  <si>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</si>
  <si>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</si>
  <si>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</si>
  <si>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</si>
  <si>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</si>
  <si>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</si>
  <si>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</si>
  <si>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</si>
  <si>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</si>
  <si>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</si>
  <si>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</si>
  <si>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</si>
  <si>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</si>
  <si>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</si>
  <si>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</si>
  <si>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</si>
  <si>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</si>
  <si>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</si>
  <si>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</si>
  <si>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</si>
  <si>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</si>
  <si>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</si>
  <si>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</si>
  <si>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</si>
  <si>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</si>
  <si>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</si>
  <si>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</si>
  <si>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</si>
  <si>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</si>
  <si>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</si>
  <si>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</si>
  <si>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</si>
  <si>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</si>
  <si>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</si>
  <si>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</si>
  <si>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</si>
  <si>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</si>
  <si>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</si>
  <si>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</si>
  <si>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</si>
  <si>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</si>
  <si>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</si>
  <si>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</si>
  <si>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</si>
  <si>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</si>
  <si>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</si>
  <si>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</si>
  <si>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</si>
  <si>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</si>
  <si>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</si>
  <si>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</si>
  <si>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</si>
  <si>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</si>
  <si>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</si>
  <si>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</si>
  <si>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</si>
  <si>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</si>
  <si>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</si>
  <si>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</si>
  <si>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</si>
  <si>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</si>
  <si>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</si>
  <si>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</si>
  <si>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</si>
  <si>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</si>
  <si>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</si>
  <si>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</si>
  <si>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</si>
  <si>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</si>
  <si>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</si>
  <si>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</si>
  <si>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</si>
  <si>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</si>
  <si>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</si>
  <si>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</si>
  <si>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</si>
  <si>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</si>
  <si>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</si>
  <si>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</si>
  <si>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</si>
  <si>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</si>
  <si>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</si>
  <si>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</si>
  <si>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</si>
  <si>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</si>
  <si>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</si>
  <si>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</si>
  <si>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</si>
  <si>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</si>
  <si>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</si>
  <si>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</si>
  <si>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</si>
  <si>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</si>
  <si>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</si>
  <si>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</si>
  <si>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</si>
  <si>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</si>
  <si>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</si>
  <si>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</si>
  <si>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</si>
  <si>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</si>
  <si>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</si>
  <si>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</si>
  <si>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</si>
  <si>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</si>
  <si>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</si>
  <si>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</si>
  <si>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</si>
  <si>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</si>
  <si>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</si>
  <si>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</si>
  <si>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</si>
  <si>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</si>
  <si>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</si>
  <si>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</si>
  <si>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</si>
  <si>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</si>
  <si>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</si>
  <si>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</si>
  <si>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</si>
  <si>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</si>
  <si>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</si>
  <si>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</si>
  <si>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</si>
  <si>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</si>
  <si>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</si>
  <si>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</si>
  <si>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</si>
  <si>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</si>
  <si>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</si>
  <si>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</si>
  <si>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</si>
  <si>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</si>
  <si>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</si>
  <si>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</si>
  <si>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</si>
  <si>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</si>
  <si>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</si>
  <si>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</si>
  <si>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</si>
  <si>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</si>
  <si>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</si>
  <si>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</si>
  <si>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</si>
  <si>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</si>
  <si>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</si>
  <si>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</si>
  <si>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</si>
  <si>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</si>
  <si>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</si>
  <si>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</si>
  <si>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</si>
  <si>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</si>
  <si>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</si>
  <si>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</si>
  <si>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</si>
  <si>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</si>
  <si>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</si>
  <si>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</si>
  <si>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</si>
  <si>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</si>
  <si>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</si>
  <si>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</si>
  <si>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</si>
  <si>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</si>
  <si>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</si>
  <si>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</si>
  <si>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</si>
  <si>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</si>
  <si>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</si>
  <si>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</si>
  <si>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</si>
  <si>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</si>
  <si>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</si>
  <si>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</si>
  <si>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</si>
  <si>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</si>
  <si>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</si>
  <si>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</si>
  <si>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</si>
  <si>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</si>
  <si>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</si>
  <si>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</si>
  <si>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</si>
  <si>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</si>
  <si>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</si>
  <si>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</si>
  <si>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</si>
  <si>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</si>
  <si>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</si>
  <si>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</si>
  <si>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</si>
  <si>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</si>
  <si>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</si>
  <si>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</si>
  <si>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</si>
  <si>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</si>
  <si>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</si>
  <si>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</si>
  <si>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</si>
  <si>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</si>
  <si>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</si>
  <si>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</si>
  <si>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</si>
  <si>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</si>
  <si>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</si>
  <si>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</si>
  <si>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</si>
  <si>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</si>
  <si>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</si>
  <si>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</si>
  <si>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</si>
  <si>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</si>
  <si>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</si>
  <si>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</si>
  <si>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</si>
  <si>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</si>
  <si>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</si>
  <si>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</si>
  <si>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</si>
  <si>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</si>
  <si>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</si>
  <si>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</si>
  <si>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</si>
  <si>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</si>
  <si>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</si>
  <si>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</si>
  <si>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</si>
  <si>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</si>
  <si>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</si>
  <si>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</si>
  <si>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</si>
  <si>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</si>
  <si>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</si>
  <si>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</si>
  <si>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</si>
  <si>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</si>
  <si>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</si>
  <si>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</si>
  <si>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</si>
  <si>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</si>
  <si>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</si>
  <si>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</si>
  <si>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</si>
  <si>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</si>
  <si>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</si>
  <si>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</si>
  <si>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</si>
  <si>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</si>
  <si>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</si>
  <si>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</si>
  <si>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</si>
  <si>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</si>
  <si>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</si>
  <si>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</si>
  <si>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</si>
  <si>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</si>
  <si>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</si>
  <si>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</si>
  <si>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</si>
  <si>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</si>
  <si>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</si>
  <si>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</si>
  <si>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</si>
  <si>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</si>
  <si>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</si>
  <si>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</si>
  <si>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</si>
  <si>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</si>
  <si>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</si>
  <si>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</si>
  <si>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</si>
  <si>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</si>
  <si>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</si>
  <si>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</si>
  <si>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</si>
  <si>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</si>
  <si>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</si>
  <si>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</si>
  <si>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</si>
  <si>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</si>
  <si>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</si>
  <si>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</si>
  <si>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</si>
  <si>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</si>
  <si>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</si>
  <si>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</si>
  <si>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</si>
  <si>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</si>
  <si>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</si>
  <si>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</si>
  <si>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</si>
  <si>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</si>
  <si>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</si>
  <si>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</si>
  <si>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</si>
  <si>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</si>
  <si>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</si>
  <si>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</si>
  <si>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</si>
  <si>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</si>
  <si>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</si>
  <si>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</si>
  <si>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</si>
  <si>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</si>
  <si>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</si>
  <si>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</si>
  <si>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</si>
  <si>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</si>
  <si>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</si>
  <si>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</si>
  <si>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</si>
  <si>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</si>
  <si>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</si>
  <si>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</si>
  <si>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</si>
  <si>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</si>
  <si>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</si>
  <si>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</si>
  <si>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</si>
  <si>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</si>
  <si>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</si>
  <si>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</si>
  <si>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</si>
  <si>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</si>
  <si>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</si>
  <si>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</si>
  <si>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</si>
  <si>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</si>
  <si>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</si>
  <si>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</si>
  <si>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</si>
  <si>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</si>
  <si>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</si>
  <si>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</si>
  <si>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</si>
  <si>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</si>
  <si>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</si>
  <si>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</si>
  <si>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</si>
  <si>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</si>
  <si>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</si>
  <si>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</si>
  <si>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</si>
  <si>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</si>
  <si>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</si>
  <si>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</si>
  <si>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</si>
  <si>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</si>
  <si>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</si>
  <si>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</si>
  <si>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</si>
  <si>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</si>
  <si>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</si>
  <si>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</si>
  <si>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</si>
  <si>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</si>
  <si>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</si>
  <si>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</si>
  <si>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</si>
  <si>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</si>
  <si>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</si>
  <si>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</si>
  <si>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</si>
  <si>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</si>
  <si>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</si>
  <si>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</si>
  <si>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</si>
  <si>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</si>
  <si>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</si>
  <si>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</si>
  <si>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</si>
  <si>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</si>
  <si>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</si>
  <si>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</si>
  <si>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</si>
  <si>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</si>
  <si>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</si>
  <si>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</si>
  <si>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</si>
  <si>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</si>
  <si>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</si>
  <si>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</si>
  <si>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</si>
  <si>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</si>
  <si>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</si>
  <si>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</si>
  <si>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</si>
  <si>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</si>
  <si>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</si>
  <si>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</si>
  <si>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</si>
  <si>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</si>
  <si>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</si>
  <si>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</si>
  <si>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</si>
  <si>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</si>
  <si>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</si>
  <si>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</si>
  <si>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</si>
  <si>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</si>
  <si>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</si>
  <si>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</si>
  <si>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</si>
  <si>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</si>
  <si>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</si>
  <si>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</si>
  <si>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</si>
  <si>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</si>
  <si>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</si>
  <si>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</si>
  <si>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</si>
  <si>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</si>
  <si>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</si>
  <si>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</si>
  <si>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</si>
  <si>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</si>
  <si>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</si>
  <si>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</si>
  <si>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</si>
  <si>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</si>
  <si>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</si>
  <si>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</si>
  <si>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</si>
  <si>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</si>
  <si>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</si>
  <si>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</si>
  <si>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</si>
  <si>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</si>
  <si>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</si>
  <si>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</si>
  <si>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</si>
  <si>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</si>
  <si>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</si>
  <si>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</si>
  <si>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</si>
  <si>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</si>
  <si>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</si>
  <si>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</si>
  <si>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</si>
  <si>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</si>
  <si>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</si>
  <si>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</si>
  <si>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</si>
  <si>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</si>
  <si>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</si>
  <si>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</si>
  <si>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</si>
  <si>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</si>
  <si>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</si>
  <si>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</si>
  <si>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</si>
  <si>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</si>
  <si>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</si>
  <si>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</si>
  <si>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</si>
  <si>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</si>
  <si>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</si>
  <si>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</si>
  <si>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</si>
  <si>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</si>
  <si>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</si>
  <si>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</si>
  <si>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</si>
  <si>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</si>
  <si>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</si>
  <si>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</si>
  <si>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</si>
  <si>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</si>
  <si>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</si>
  <si>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</si>
  <si>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</si>
  <si>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</si>
  <si>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</si>
  <si>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</si>
  <si>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</si>
  <si>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</si>
  <si>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</si>
  <si>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</si>
  <si>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</si>
  <si>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</si>
  <si>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</si>
  <si>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</si>
  <si>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</si>
  <si>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</si>
  <si>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</si>
  <si>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</si>
  <si>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</si>
  <si>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</si>
  <si>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</si>
  <si>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</si>
  <si>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</si>
  <si>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</si>
  <si>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</si>
  <si>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</si>
  <si>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</si>
  <si>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</si>
  <si>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</si>
  <si>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</si>
  <si>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</si>
  <si>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</si>
  <si>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</si>
  <si>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</si>
  <si>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</si>
  <si>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</si>
  <si>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</si>
  <si>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</si>
  <si>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</si>
  <si>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</si>
  <si>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</si>
  <si>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</si>
  <si>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</si>
  <si>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</si>
  <si>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</si>
  <si>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</si>
  <si>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</si>
  <si>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</si>
  <si>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</si>
  <si>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</si>
  <si>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</si>
  <si>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</si>
  <si>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</si>
  <si>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</si>
  <si>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</si>
  <si>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</si>
  <si>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</si>
  <si>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</si>
  <si>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</si>
  <si>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</si>
  <si>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</si>
  <si>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</si>
  <si>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</si>
  <si>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</si>
  <si>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</si>
  <si>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</si>
  <si>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</si>
  <si>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</si>
  <si>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</si>
  <si>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</si>
  <si>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</si>
  <si>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</si>
  <si>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</si>
  <si>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</si>
  <si>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</si>
  <si>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</si>
  <si>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</si>
  <si>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</si>
  <si>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</si>
  <si>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</si>
  <si>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</si>
  <si>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</si>
  <si>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</si>
  <si>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</si>
  <si>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</si>
  <si>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</si>
  <si>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</si>
  <si>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</si>
  <si>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</si>
  <si>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</si>
  <si>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</si>
  <si>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</si>
  <si>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</si>
  <si>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</si>
  <si>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</si>
  <si>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</si>
  <si>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</si>
  <si>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</si>
  <si>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</si>
  <si>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</si>
  <si>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</si>
  <si>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</si>
  <si>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</si>
  <si>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</si>
  <si>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</si>
  <si>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</si>
  <si>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</si>
  <si>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</si>
  <si>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</si>
  <si>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</si>
  <si>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</si>
  <si>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</si>
  <si>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</si>
  <si>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</si>
  <si>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</si>
  <si>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</si>
  <si>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</si>
  <si>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</si>
  <si>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</si>
  <si>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</si>
  <si>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</si>
  <si>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</si>
  <si>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</si>
  <si>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</si>
  <si>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</si>
  <si>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</si>
  <si>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</si>
  <si>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</si>
  <si>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</si>
  <si>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</si>
  <si>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</si>
  <si>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</si>
  <si>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</si>
  <si>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</si>
  <si>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</si>
  <si>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</si>
  <si>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</si>
  <si>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</si>
  <si>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</si>
  <si>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</si>
  <si>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</si>
  <si>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</si>
  <si>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</si>
  <si>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</si>
  <si>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</si>
  <si>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</si>
  <si>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</si>
  <si>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</si>
  <si>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</si>
  <si>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</si>
  <si>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</si>
  <si>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</si>
  <si>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</si>
  <si>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</si>
  <si>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</si>
  <si>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</si>
  <si>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</si>
  <si>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</si>
  <si>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</si>
  <si>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</si>
  <si>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</si>
  <si>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</si>
  <si>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</si>
  <si>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</si>
  <si>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</si>
  <si>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</si>
  <si>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</si>
  <si>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</si>
  <si>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</si>
  <si>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</si>
  <si>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</si>
  <si>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</si>
  <si>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</si>
  <si>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</si>
  <si>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</si>
  <si>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</si>
  <si>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</si>
  <si>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</si>
  <si>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</si>
  <si>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</si>
  <si>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</si>
  <si>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</si>
  <si>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</si>
  <si>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</si>
  <si>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</si>
  <si>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</si>
  <si>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</si>
  <si>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</si>
  <si>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</si>
  <si>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</si>
  <si>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</si>
  <si>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</si>
  <si>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</si>
  <si>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</si>
  <si>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</si>
  <si>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</si>
  <si>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</si>
  <si>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</si>
  <si>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</si>
  <si>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</si>
  <si>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</si>
  <si>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</si>
  <si>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</si>
  <si>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</si>
  <si>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</si>
  <si>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</si>
  <si>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</si>
  <si>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</si>
  <si>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</si>
  <si>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</si>
  <si>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</si>
  <si>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</si>
  <si>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</si>
  <si>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</si>
  <si>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</si>
  <si>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</si>
  <si>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</si>
  <si>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</si>
  <si>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</si>
  <si>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</si>
  <si>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</si>
  <si>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</si>
  <si>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</si>
  <si>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</si>
  <si>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</si>
  <si>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</si>
  <si>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</si>
  <si>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</si>
  <si>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</si>
  <si>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</si>
  <si>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</si>
  <si>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</si>
  <si>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</si>
  <si>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</si>
  <si>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</si>
  <si>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</si>
  <si>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</si>
  <si>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</si>
  <si>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</si>
  <si>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</si>
  <si>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</si>
  <si>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</si>
  <si>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</si>
  <si>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</si>
  <si>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</si>
  <si>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</si>
  <si>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</si>
  <si>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</si>
  <si>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</si>
  <si>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</si>
  <si>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</si>
  <si>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</si>
  <si>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</si>
  <si>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</si>
  <si>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</si>
  <si>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</si>
  <si>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</si>
  <si>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</si>
  <si>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</si>
  <si>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</si>
  <si>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</si>
  <si>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</si>
  <si>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</si>
  <si>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</si>
  <si>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</si>
  <si>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</si>
  <si>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</si>
  <si>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</si>
  <si>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</si>
  <si>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</si>
  <si>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</si>
  <si>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</si>
  <si>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</si>
  <si>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</si>
  <si>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</si>
  <si>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</si>
  <si>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</si>
  <si>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</si>
  <si>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</si>
  <si>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</si>
  <si>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</si>
  <si>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</si>
  <si>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</si>
  <si>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</si>
  <si>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</si>
  <si>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</si>
  <si>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</si>
  <si>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</si>
  <si>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</si>
  <si>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</si>
  <si>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</si>
  <si>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</si>
  <si>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</si>
  <si>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</si>
  <si>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</si>
  <si>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</si>
  <si>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</si>
  <si>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</si>
  <si>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</si>
  <si>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</si>
  <si>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</si>
  <si>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</si>
  <si>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</si>
  <si>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</si>
  <si>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</si>
  <si>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</si>
  <si>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</si>
  <si>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</si>
  <si>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</si>
  <si>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</si>
  <si>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</si>
  <si>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</si>
  <si>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</si>
  <si>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</si>
  <si>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</si>
  <si>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</si>
  <si>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</si>
  <si>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</si>
  <si>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</si>
  <si>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</si>
  <si>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</si>
  <si>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</si>
  <si>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</si>
  <si>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</si>
  <si>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</si>
  <si>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</si>
  <si>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</si>
  <si>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</si>
  <si>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</si>
  <si>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</si>
  <si>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</si>
  <si>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</si>
  <si>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</si>
  <si>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</si>
  <si>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</si>
  <si>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</si>
  <si>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</si>
  <si>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</si>
  <si>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</si>
  <si>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</si>
  <si>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</si>
  <si>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</si>
  <si>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</si>
  <si>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</si>
  <si>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</si>
  <si>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</si>
  <si>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</si>
  <si>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</si>
  <si>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</si>
  <si>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</si>
  <si>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</si>
  <si>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</si>
  <si>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</si>
  <si>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</si>
  <si>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</si>
  <si>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</si>
  <si>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</si>
  <si>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</si>
  <si>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</si>
  <si>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</si>
  <si>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</si>
  <si>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</si>
  <si>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</si>
  <si>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</si>
  <si>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</si>
  <si>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</si>
  <si>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</si>
  <si>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</si>
  <si>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</si>
  <si>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</si>
  <si>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</si>
  <si>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</si>
  <si>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</si>
  <si>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</si>
  <si>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</si>
  <si>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</si>
  <si>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</si>
  <si>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</si>
  <si>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</si>
  <si>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</si>
  <si>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</si>
  <si>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</si>
  <si>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</si>
  <si>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</si>
  <si>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</si>
  <si>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</si>
  <si>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</si>
  <si>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</si>
  <si>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</si>
  <si>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</si>
  <si>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</si>
  <si>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</si>
  <si>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</si>
  <si>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</si>
  <si>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</si>
  <si>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</si>
  <si>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</si>
  <si>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</si>
  <si>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</si>
  <si>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</si>
  <si>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</si>
  <si>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</si>
  <si>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</si>
  <si>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</si>
  <si>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</si>
  <si>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</si>
  <si>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</si>
  <si>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</si>
  <si>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</si>
  <si>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</si>
  <si>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</si>
  <si>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</si>
  <si>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</si>
  <si>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</si>
  <si>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</si>
  <si>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</si>
  <si>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</si>
  <si>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</si>
  <si>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</si>
  <si>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</si>
  <si>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</si>
  <si>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</si>
  <si>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</si>
  <si>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</si>
  <si>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</si>
  <si>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</si>
  <si>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</si>
  <si>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</si>
  <si>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</si>
  <si>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</si>
  <si>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</si>
  <si>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</si>
  <si>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</si>
  <si>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</si>
  <si>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</si>
  <si>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</si>
  <si>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</si>
  <si>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</si>
  <si>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</si>
  <si>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</si>
  <si>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</si>
  <si>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</si>
  <si>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</si>
  <si>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</si>
  <si>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</si>
  <si>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</si>
  <si>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</si>
  <si>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</si>
  <si>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</si>
  <si>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</si>
  <si>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</si>
  <si>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</si>
  <si>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</si>
  <si>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</si>
  <si>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</si>
  <si>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</si>
  <si>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</si>
  <si>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</si>
  <si>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</si>
  <si>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</si>
  <si>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</si>
  <si>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</si>
  <si>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</si>
  <si>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</si>
  <si>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</si>
  <si>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</si>
  <si>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</si>
  <si>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</si>
  <si>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</si>
  <si>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</si>
  <si>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</si>
  <si>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</si>
  <si>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</si>
  <si>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</si>
  <si>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</si>
  <si>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</si>
  <si>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</si>
  <si>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</si>
  <si>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</si>
  <si>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</si>
  <si>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</si>
  <si>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</si>
  <si>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</si>
  <si>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</si>
  <si>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</si>
  <si>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</si>
  <si>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</si>
  <si>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</si>
  <si>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</si>
  <si>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</si>
  <si>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</si>
  <si>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</si>
  <si>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</si>
  <si>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</si>
  <si>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</si>
  <si>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</si>
  <si>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</si>
  <si>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</si>
  <si>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</si>
  <si>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</si>
  <si>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</si>
  <si>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</si>
  <si>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</si>
  <si>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</si>
  <si>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</si>
  <si>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</si>
  <si>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</si>
  <si>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</si>
  <si>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</si>
  <si>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</si>
  <si>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</si>
  <si>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</si>
  <si>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</si>
  <si>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</si>
  <si>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</si>
  <si>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</si>
  <si>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</si>
  <si>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</si>
  <si>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</si>
  <si>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</si>
  <si>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</si>
  <si>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</si>
  <si>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</si>
  <si>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</si>
  <si>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</si>
  <si>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</si>
  <si>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</si>
  <si>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</si>
  <si>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</si>
  <si>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</si>
  <si>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</si>
  <si>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</si>
  <si>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</si>
  <si>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</si>
  <si>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</si>
  <si>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</si>
  <si>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</si>
  <si>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</si>
  <si>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</si>
  <si>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</si>
  <si>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</si>
  <si>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</si>
  <si>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</si>
  <si>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</si>
  <si>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</si>
  <si>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</si>
  <si>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</si>
  <si>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</si>
  <si>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</si>
  <si>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</si>
  <si>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</si>
  <si>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</si>
  <si>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</si>
  <si>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</si>
  <si>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</si>
  <si>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</si>
  <si>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</si>
  <si>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</si>
  <si>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</si>
  <si>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</si>
  <si>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</si>
  <si>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</si>
  <si>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</si>
  <si>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</si>
  <si>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</si>
  <si>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</si>
  <si>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</si>
  <si>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</si>
  <si>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</si>
  <si>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</si>
  <si>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</si>
  <si>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</si>
  <si>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</si>
  <si>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</si>
  <si>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</si>
  <si>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</si>
  <si>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</si>
  <si>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</si>
  <si>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</si>
  <si>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</si>
  <si>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</si>
  <si>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</si>
  <si>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</si>
  <si>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</si>
  <si>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</si>
  <si>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</si>
  <si>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</si>
  <si>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</si>
  <si>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</si>
  <si>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</si>
  <si>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</si>
  <si>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</si>
  <si>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</si>
  <si>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</si>
  <si>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</si>
  <si>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</si>
  <si>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</si>
  <si>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</si>
  <si>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</si>
  <si>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</si>
  <si>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</si>
  <si>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</si>
  <si>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</si>
  <si>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</si>
  <si>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</si>
  <si>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</si>
  <si>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</si>
  <si>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</si>
  <si>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</si>
  <si>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</si>
  <si>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</si>
  <si>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</si>
  <si>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</si>
  <si>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</si>
  <si>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</si>
  <si>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</si>
  <si>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</si>
  <si>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</si>
  <si>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</si>
  <si>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</si>
  <si>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</si>
  <si>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</si>
  <si>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</si>
  <si>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</si>
  <si>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</si>
  <si>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</si>
  <si>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</si>
  <si>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</si>
  <si>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</si>
  <si>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</si>
  <si>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</si>
  <si>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</si>
  <si>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</si>
  <si>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</si>
  <si>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</si>
  <si>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</si>
  <si>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</si>
  <si>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</si>
  <si>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</si>
  <si>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</si>
  <si>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</si>
  <si>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</si>
  <si>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</si>
  <si>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</si>
  <si>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</si>
  <si>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</si>
  <si>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</si>
  <si>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</si>
  <si>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</si>
  <si>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</si>
  <si>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</si>
  <si>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</si>
  <si>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</si>
  <si>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</si>
  <si>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</si>
  <si>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</si>
  <si>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</si>
  <si>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</si>
  <si>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</si>
  <si>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</si>
  <si>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</si>
  <si>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</si>
  <si>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</si>
  <si>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</si>
  <si>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</si>
  <si>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</si>
  <si>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</si>
  <si>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</si>
  <si>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</si>
  <si>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</si>
  <si>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</si>
  <si>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</si>
  <si>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</si>
  <si>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</si>
  <si>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</si>
  <si>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</si>
  <si>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</si>
  <si>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</si>
  <si>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</si>
  <si>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</si>
  <si>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</si>
  <si>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</si>
  <si>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</si>
  <si>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</si>
  <si>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</si>
  <si>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</si>
  <si>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</si>
  <si>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</si>
  <si>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</si>
  <si>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</si>
  <si>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</si>
  <si>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</si>
  <si>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</si>
  <si>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</si>
  <si>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</si>
  <si>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</si>
  <si>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</si>
  <si>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</si>
  <si>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</si>
  <si>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</si>
  <si>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</si>
  <si>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</si>
  <si>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</si>
  <si>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</si>
  <si>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</si>
  <si>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</si>
  <si>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</si>
  <si>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</si>
  <si>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</si>
  <si>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</si>
  <si>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</si>
  <si>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</si>
  <si>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</si>
  <si>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</si>
  <si>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</si>
  <si>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</si>
  <si>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</si>
  <si>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</si>
  <si>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</si>
  <si>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</si>
  <si>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</si>
  <si>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</si>
  <si>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</si>
  <si>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</si>
  <si>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</si>
  <si>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</si>
  <si>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</si>
  <si>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</si>
  <si>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</si>
  <si>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</si>
  <si>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</si>
  <si>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</si>
  <si>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</si>
  <si>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</si>
  <si>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</si>
  <si>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</si>
  <si>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</si>
  <si>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</si>
  <si>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</si>
  <si>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</si>
  <si>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</si>
  <si>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</si>
  <si>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</si>
  <si>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</si>
  <si>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</si>
  <si>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</si>
  <si>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</si>
  <si>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</si>
  <si>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</si>
  <si>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</si>
  <si>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</si>
  <si>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</si>
  <si>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</si>
  <si>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</si>
  <si>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</si>
  <si>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</si>
  <si>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</si>
  <si>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</si>
  <si>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</si>
  <si>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</si>
  <si>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</si>
  <si>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</si>
  <si>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</si>
  <si>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</si>
  <si>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</si>
  <si>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</si>
  <si>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</si>
  <si>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</si>
  <si>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</si>
  <si>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</si>
  <si>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</si>
  <si>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</si>
  <si>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</si>
  <si>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</si>
  <si>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</si>
  <si>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</si>
  <si>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</si>
  <si>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</si>
  <si>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</si>
  <si>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</si>
  <si>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</si>
  <si>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</si>
  <si>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</si>
  <si>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</si>
  <si>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</si>
  <si>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</si>
  <si>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</si>
  <si>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</si>
  <si>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</si>
  <si>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</si>
  <si>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</si>
  <si>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</si>
  <si>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</si>
  <si>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</si>
  <si>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</si>
  <si>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</si>
  <si>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</si>
  <si>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</si>
  <si>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</si>
  <si>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</si>
  <si>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</si>
  <si>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</si>
  <si>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</si>
  <si>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</si>
  <si>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</si>
  <si>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</si>
  <si>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</si>
  <si>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</si>
  <si>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</si>
  <si>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</si>
  <si>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</si>
  <si>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</si>
  <si>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</si>
  <si>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</si>
  <si>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</si>
  <si>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</si>
  <si>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</si>
  <si>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</si>
  <si>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</si>
  <si>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</si>
  <si>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</si>
  <si>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</si>
  <si>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</si>
  <si>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</si>
  <si>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</si>
  <si>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</si>
  <si>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</si>
  <si>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</si>
  <si>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</si>
  <si>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</si>
  <si>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</si>
  <si>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</si>
  <si>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</si>
  <si>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</si>
  <si>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</si>
  <si>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</si>
  <si>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</si>
  <si>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</si>
  <si>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</si>
  <si>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</si>
  <si>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</si>
  <si>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</si>
  <si>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</si>
  <si>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</si>
  <si>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</si>
  <si>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</si>
  <si>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</si>
  <si>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</si>
  <si>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</si>
  <si>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</si>
  <si>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</si>
  <si>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</si>
  <si>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</si>
  <si>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</si>
  <si>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</si>
  <si>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</si>
  <si>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</si>
  <si>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</si>
  <si>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</si>
  <si>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</si>
  <si>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</si>
  <si>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</si>
  <si>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</si>
  <si>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</si>
  <si>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</si>
  <si>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</si>
  <si>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</si>
  <si>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</si>
  <si>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</si>
  <si>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</si>
  <si>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</si>
  <si>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</si>
  <si>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</si>
  <si>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</si>
  <si>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</si>
  <si>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</si>
  <si>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</si>
  <si>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</si>
  <si>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</si>
  <si>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</si>
  <si>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</si>
  <si>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</si>
  <si>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</si>
  <si>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</si>
  <si>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</si>
  <si>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</si>
  <si>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</si>
  <si>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</si>
  <si>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</si>
  <si>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</si>
  <si>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</si>
  <si>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</si>
  <si>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</si>
  <si>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</si>
  <si>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</si>
  <si>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</si>
  <si>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</si>
  <si>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</si>
  <si>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</si>
  <si>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</si>
  <si>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</si>
  <si>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</si>
  <si>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</si>
  <si>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</si>
  <si>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</si>
  <si>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</si>
  <si>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</si>
  <si>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</si>
  <si>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</si>
  <si>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</si>
  <si>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</si>
  <si>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</si>
  <si>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</si>
  <si>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</si>
  <si>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</si>
  <si>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</si>
  <si>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</si>
  <si>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</si>
  <si>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</si>
  <si>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</si>
  <si>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</si>
  <si>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</si>
  <si>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</si>
  <si>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</si>
  <si>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</si>
  <si>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</si>
  <si>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</si>
  <si>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</si>
  <si>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</si>
  <si>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</si>
  <si>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</si>
  <si>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</si>
  <si>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</si>
  <si>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</si>
  <si>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</si>
  <si>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</si>
  <si>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</si>
  <si>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</si>
  <si>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</si>
  <si>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</si>
  <si>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</si>
  <si>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</si>
  <si>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</si>
  <si>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</si>
  <si>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</si>
  <si>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</si>
  <si>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</si>
  <si>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</si>
  <si>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</si>
  <si>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</si>
  <si>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</si>
  <si>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</si>
  <si>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</si>
  <si>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</si>
  <si>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</si>
  <si>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</si>
  <si>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</si>
  <si>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</si>
  <si>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</si>
  <si>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</si>
  <si>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</si>
  <si>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</si>
  <si>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</si>
  <si>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</si>
  <si>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</si>
  <si>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</si>
  <si>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</si>
  <si>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</si>
  <si>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</si>
  <si>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</si>
  <si>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</si>
  <si>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</si>
  <si>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</si>
  <si>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</si>
  <si>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</si>
  <si>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</si>
  <si>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</si>
  <si>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</si>
  <si>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</si>
  <si>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</si>
  <si>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</si>
  <si>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</si>
  <si>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</si>
  <si>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</si>
  <si>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</si>
  <si>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</si>
  <si>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</si>
  <si>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</si>
  <si>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</si>
  <si>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</si>
  <si>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</si>
  <si>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</si>
  <si>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</si>
  <si>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</si>
  <si>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</si>
  <si>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</si>
  <si>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</si>
  <si>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</si>
  <si>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</si>
  <si>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</si>
  <si>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</si>
  <si>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</si>
  <si>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</si>
  <si>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</si>
  <si>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</si>
  <si>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</si>
  <si>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</si>
  <si>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</si>
  <si>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</si>
  <si>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</si>
  <si>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</si>
  <si>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</si>
  <si>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</si>
  <si>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</si>
  <si>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</si>
  <si>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</si>
  <si>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</si>
  <si>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</si>
  <si>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</si>
  <si>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</si>
  <si>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</si>
  <si>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</si>
  <si>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</si>
  <si>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</si>
  <si>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</si>
  <si>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</si>
  <si>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</si>
  <si>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</si>
  <si>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</si>
  <si>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</si>
  <si>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</si>
  <si>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</si>
  <si>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</si>
  <si>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</si>
  <si>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</si>
  <si>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</si>
  <si>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</si>
  <si>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</si>
  <si>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</si>
  <si>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</si>
  <si>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</si>
  <si>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</si>
  <si>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</si>
  <si>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</si>
  <si>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</si>
  <si>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</si>
  <si>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</si>
  <si>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</si>
  <si>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</si>
  <si>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</si>
  <si>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</si>
  <si>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</si>
  <si>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</si>
  <si>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</si>
  <si>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</si>
  <si>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</si>
  <si>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</si>
  <si>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</si>
  <si>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</si>
  <si>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</si>
  <si>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</si>
  <si>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</si>
  <si>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</si>
  <si>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</si>
  <si>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</si>
  <si>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</si>
  <si>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</si>
  <si>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</si>
  <si>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</si>
  <si>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</si>
  <si>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</si>
  <si>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</si>
  <si>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</si>
  <si>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</si>
  <si>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</si>
  <si>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</si>
  <si>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</si>
  <si>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</si>
  <si>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</si>
  <si>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</si>
  <si>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</si>
  <si>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</si>
  <si>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</si>
  <si>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</si>
  <si>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</si>
  <si>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</si>
  <si>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</si>
  <si>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</si>
  <si>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</si>
  <si>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</si>
  <si>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</si>
  <si>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</si>
  <si>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</si>
  <si>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</si>
  <si>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</si>
  <si>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</si>
  <si>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</si>
  <si>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</si>
  <si>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</si>
  <si>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</si>
  <si>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</si>
  <si>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</si>
  <si>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</si>
  <si>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</si>
  <si>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</si>
  <si>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</si>
  <si>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</si>
  <si>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</si>
  <si>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</si>
  <si>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</si>
  <si>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</si>
  <si>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</si>
  <si>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</si>
  <si>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</si>
  <si>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</si>
  <si>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</si>
  <si>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</si>
  <si>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</si>
  <si>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</si>
  <si>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</si>
  <si>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</si>
  <si>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</si>
  <si>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</si>
  <si>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</si>
  <si>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</si>
  <si>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</si>
  <si>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</si>
  <si>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</si>
  <si>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</si>
  <si>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</si>
  <si>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</si>
  <si>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</si>
  <si>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</si>
  <si>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</si>
  <si>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</si>
  <si>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</si>
  <si>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</si>
  <si>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</si>
  <si>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</si>
  <si>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</si>
  <si>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</si>
  <si>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</si>
  <si>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</si>
  <si>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</si>
  <si>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</si>
  <si>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</si>
  <si>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</si>
  <si>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</si>
  <si>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</si>
  <si>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</si>
  <si>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</si>
  <si>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</si>
  <si>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</si>
  <si>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</si>
  <si>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</si>
  <si>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</si>
  <si>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</si>
  <si>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</si>
  <si>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</si>
  <si>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</si>
  <si>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</si>
  <si>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</si>
  <si>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</si>
  <si>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</si>
  <si>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</si>
  <si>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</si>
  <si>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</si>
  <si>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</si>
  <si>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</si>
  <si>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</si>
  <si>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</si>
  <si>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</si>
  <si>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</si>
  <si>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</si>
  <si>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</si>
  <si>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</si>
  <si>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</si>
  <si>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</si>
  <si>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</si>
  <si>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</si>
  <si>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</si>
  <si>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</si>
  <si>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</si>
  <si>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</si>
  <si>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</si>
  <si>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</si>
  <si>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</si>
  <si>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</si>
  <si>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</si>
  <si>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</si>
  <si>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</si>
  <si>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</si>
  <si>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</si>
  <si>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</si>
  <si>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</si>
  <si>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</si>
  <si>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</si>
  <si>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</si>
  <si>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</si>
  <si>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</si>
  <si>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</si>
  <si>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</si>
  <si>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</si>
  <si>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</si>
  <si>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</si>
  <si>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</si>
  <si>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</si>
  <si>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</si>
  <si>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</si>
  <si>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</si>
  <si>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</si>
  <si>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</si>
  <si>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</si>
  <si>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</si>
  <si>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</si>
  <si>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</si>
  <si>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</si>
  <si>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</si>
  <si>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</si>
  <si>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</si>
  <si>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</si>
  <si>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</si>
  <si>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</si>
  <si>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</si>
  <si>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</si>
  <si>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</si>
  <si>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</si>
  <si>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</si>
  <si>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</si>
  <si>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</si>
  <si>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</si>
  <si>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</si>
  <si>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</si>
  <si>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</si>
  <si>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</si>
  <si>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</si>
  <si>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</si>
  <si>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</si>
  <si>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</si>
  <si>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</si>
  <si>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</si>
  <si>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</si>
  <si>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</si>
  <si>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</si>
  <si>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</si>
  <si>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</si>
  <si>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</si>
  <si>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</si>
  <si>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</si>
  <si>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</si>
  <si>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</si>
  <si>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</si>
  <si>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</si>
  <si>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</si>
  <si>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</si>
  <si>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</si>
  <si>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</si>
  <si>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</si>
  <si>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</si>
  <si>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</si>
  <si>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</si>
  <si>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</si>
  <si>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</si>
  <si>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</si>
  <si>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</si>
  <si>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</si>
  <si>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</si>
  <si>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</si>
  <si>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</si>
  <si>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</si>
  <si>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</si>
  <si>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</si>
  <si>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</si>
  <si>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</si>
  <si>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</si>
  <si>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</si>
  <si>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</si>
  <si>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</si>
  <si>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</si>
  <si>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</si>
  <si>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</si>
  <si>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</si>
  <si>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</si>
  <si>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</si>
  <si>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</si>
  <si>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</si>
  <si>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</si>
  <si>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</si>
  <si>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</si>
  <si>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</si>
  <si>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</si>
  <si>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</si>
  <si>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</si>
  <si>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</si>
  <si>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</si>
  <si>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</si>
  <si>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</si>
  <si>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</si>
  <si>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</si>
  <si>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</si>
  <si>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</si>
  <si>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</si>
  <si>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</si>
  <si>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</si>
  <si>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</si>
  <si>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</si>
  <si>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</si>
  <si>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</si>
  <si>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</si>
  <si>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</si>
  <si>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</si>
  <si>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</si>
  <si>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</si>
  <si>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</si>
  <si>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</si>
  <si>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</si>
  <si>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</si>
  <si>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</si>
  <si>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</si>
  <si>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</si>
  <si>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</si>
  <si>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</si>
  <si>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</si>
  <si>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</si>
  <si>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</si>
  <si>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</si>
  <si>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</si>
  <si>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</si>
  <si>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</si>
  <si>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</si>
  <si>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</si>
  <si>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</si>
  <si>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</si>
  <si>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</si>
  <si>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</si>
  <si>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</si>
  <si>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</si>
  <si>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</si>
  <si>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</si>
  <si>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</si>
  <si>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</si>
  <si>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</si>
  <si>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</si>
  <si>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</si>
  <si>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</si>
  <si>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</si>
  <si>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</si>
  <si>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</si>
  <si>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</si>
  <si>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</si>
  <si>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</si>
  <si>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</si>
  <si>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</si>
  <si>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</si>
  <si>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</si>
  <si>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</si>
  <si>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</si>
  <si>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</si>
  <si>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</si>
  <si>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</si>
  <si>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</si>
  <si>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</si>
  <si>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</si>
  <si>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</si>
  <si>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</si>
  <si>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</si>
  <si>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</si>
  <si>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</si>
  <si>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</si>
  <si>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</si>
  <si>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</si>
  <si>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</si>
  <si>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</si>
  <si>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</si>
  <si>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</si>
  <si>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</si>
  <si>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</si>
  <si>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</si>
  <si>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</si>
  <si>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</si>
  <si>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</si>
  <si>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</si>
  <si>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</si>
  <si>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</si>
  <si>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</si>
  <si>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</si>
  <si>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</si>
  <si>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</si>
  <si>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</si>
  <si>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</si>
  <si>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</si>
  <si>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</si>
  <si>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</si>
  <si>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</si>
  <si>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</si>
  <si>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</si>
  <si>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</si>
  <si>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</si>
  <si>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</si>
  <si>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</si>
  <si>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</si>
  <si>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</si>
  <si>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</si>
  <si>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</si>
  <si>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</si>
  <si>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</si>
  <si>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</si>
  <si>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</si>
  <si>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</si>
  <si>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</si>
  <si>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</si>
  <si>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</si>
  <si>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</si>
  <si>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</si>
  <si>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</si>
  <si>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</si>
  <si>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</si>
  <si>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</si>
  <si>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</si>
  <si>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</si>
  <si>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</si>
  <si>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</si>
  <si>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</si>
  <si>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</si>
  <si>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</si>
  <si>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</si>
  <si>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</si>
  <si>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</si>
  <si>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</si>
  <si>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</si>
  <si>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</si>
  <si>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</si>
  <si>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</si>
  <si>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</si>
  <si>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</si>
  <si>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</si>
  <si>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</si>
  <si>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</si>
  <si>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</si>
  <si>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</si>
  <si>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</si>
  <si>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</si>
  <si>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</si>
  <si>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</si>
  <si>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</si>
  <si>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</si>
  <si>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</si>
  <si>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</si>
  <si>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</si>
  <si>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</si>
  <si>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</si>
  <si>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</si>
  <si>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</si>
  <si>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</si>
  <si>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</si>
  <si>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</si>
  <si>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</si>
  <si>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</si>
  <si>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</si>
  <si>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</si>
  <si>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</si>
  <si>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</si>
  <si>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</si>
  <si>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</si>
  <si>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</si>
  <si>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</si>
  <si>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</si>
  <si>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</si>
  <si>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</si>
  <si>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</si>
  <si>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</si>
  <si>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</si>
  <si>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</si>
  <si>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</si>
  <si>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</si>
  <si>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</si>
  <si>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</si>
  <si>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</si>
  <si>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</si>
  <si>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</si>
  <si>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</si>
  <si>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</si>
  <si>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</si>
  <si>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</si>
  <si>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</si>
  <si>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</si>
  <si>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</si>
  <si>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</si>
  <si>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</si>
  <si>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</si>
  <si>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</si>
  <si>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</si>
  <si>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</si>
  <si>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</si>
  <si>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</si>
  <si>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</si>
  <si>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</si>
  <si>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</si>
  <si>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</si>
  <si>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</si>
  <si>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</si>
  <si>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</si>
  <si>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</si>
  <si>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</si>
  <si>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</si>
  <si>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</si>
  <si>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</si>
  <si>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</si>
  <si>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</si>
  <si>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</si>
  <si>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</si>
  <si>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</si>
  <si>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</si>
  <si>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</si>
  <si>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</si>
  <si>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</si>
  <si>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</si>
  <si>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</si>
  <si>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</si>
  <si>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</si>
  <si>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</si>
  <si>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</si>
  <si>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</si>
  <si>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</si>
  <si>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</si>
  <si>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</si>
  <si>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</si>
  <si>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</si>
  <si>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</si>
  <si>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</si>
  <si>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</si>
  <si>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</si>
  <si>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</si>
  <si>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</si>
  <si>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</si>
  <si>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</si>
  <si>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</si>
  <si>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</si>
  <si>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</si>
  <si>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</si>
  <si>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</si>
  <si>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</si>
  <si>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</si>
  <si>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</si>
  <si>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</si>
  <si>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</si>
  <si>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</si>
  <si>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</si>
  <si>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</si>
  <si>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</si>
  <si>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</si>
  <si>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</si>
  <si>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</si>
  <si>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</si>
  <si>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</si>
  <si>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</si>
  <si>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</si>
  <si>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</si>
  <si>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</si>
  <si>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</si>
  <si>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</si>
  <si>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</si>
  <si>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</si>
  <si>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</si>
  <si>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</si>
  <si>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</si>
  <si>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</si>
  <si>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</si>
  <si>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</si>
  <si>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</si>
  <si>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</si>
  <si>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</si>
  <si>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</si>
  <si>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</si>
  <si>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</si>
  <si>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</si>
  <si>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</si>
  <si>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</si>
  <si>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</si>
  <si>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</si>
  <si>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</si>
  <si>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</si>
  <si>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</si>
  <si>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</si>
  <si>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</si>
  <si>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</si>
  <si>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</si>
  <si>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</si>
  <si>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</si>
  <si>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</si>
  <si>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</si>
  <si>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</si>
  <si>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</si>
  <si>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</si>
  <si>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</si>
  <si>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</si>
  <si>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</si>
  <si>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</si>
  <si>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</si>
  <si>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</si>
  <si>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</si>
  <si>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</si>
  <si>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</si>
  <si>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</si>
  <si>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</si>
  <si>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</si>
  <si>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</si>
  <si>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</si>
  <si>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</si>
  <si>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</si>
  <si>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</si>
  <si>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</si>
  <si>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</si>
  <si>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</si>
  <si>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</si>
  <si>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</si>
  <si>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</si>
  <si>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</si>
  <si>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</si>
  <si>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</si>
  <si>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</si>
  <si>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</si>
  <si>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</si>
  <si>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</si>
  <si>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</si>
  <si>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</si>
  <si>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</si>
  <si>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</si>
  <si>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</si>
  <si>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</si>
  <si>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</si>
  <si>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</si>
  <si>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</si>
  <si>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</si>
  <si>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</si>
  <si>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</si>
  <si>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</si>
  <si>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</si>
  <si>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</si>
  <si>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</si>
  <si>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</si>
  <si>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</si>
  <si>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</si>
  <si>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</si>
  <si>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</si>
  <si>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</si>
  <si>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</si>
  <si>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</si>
  <si>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</si>
  <si>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</si>
  <si>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</si>
  <si>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</si>
  <si>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</si>
  <si>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</si>
  <si>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</si>
  <si>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</si>
  <si>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</si>
  <si>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</si>
  <si>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</si>
  <si>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</si>
  <si>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</si>
  <si>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</si>
  <si>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</si>
  <si>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</si>
  <si>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</si>
  <si>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</si>
  <si>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</si>
  <si>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</si>
  <si>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</si>
  <si>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</si>
  <si>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</si>
  <si>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</si>
  <si>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</si>
  <si>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</si>
  <si>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</si>
  <si>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</si>
  <si>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</si>
  <si>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</si>
  <si>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</si>
  <si>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</si>
  <si>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</si>
  <si>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</si>
  <si>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</si>
  <si>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</si>
  <si>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</si>
  <si>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</si>
  <si>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</si>
  <si>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</si>
  <si>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</si>
  <si>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</si>
  <si>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</si>
  <si>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</si>
  <si>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</si>
  <si>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</si>
  <si>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</si>
  <si>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</si>
  <si>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</si>
  <si>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</si>
  <si>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</si>
  <si>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</si>
  <si>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</si>
  <si>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</si>
  <si>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</si>
  <si>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</si>
  <si>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</si>
  <si>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</si>
  <si>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</si>
  <si>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</si>
  <si>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</si>
  <si>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</si>
  <si>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</si>
  <si>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</si>
  <si>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</si>
  <si>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</si>
  <si>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</si>
  <si>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</si>
  <si>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</si>
  <si>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</si>
  <si>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</si>
  <si>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</si>
  <si>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</si>
  <si>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</si>
  <si>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</si>
  <si>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</si>
  <si>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</si>
  <si>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</si>
  <si>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</si>
  <si>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</si>
  <si>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</si>
  <si>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</si>
  <si>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</si>
  <si>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</si>
  <si>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</si>
  <si>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</si>
  <si>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</si>
  <si>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</si>
  <si>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</si>
  <si>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</si>
  <si>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</si>
  <si>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</si>
  <si>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</si>
  <si>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</si>
  <si>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</si>
  <si>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</si>
  <si>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</si>
  <si>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</si>
  <si>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</si>
  <si>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</si>
  <si>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</si>
  <si>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</si>
  <si>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</si>
  <si>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</si>
  <si>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</si>
  <si>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</si>
  <si>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</si>
  <si>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</si>
  <si>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</si>
  <si>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</si>
  <si>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</si>
  <si>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</si>
  <si>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</si>
  <si>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</si>
  <si>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</si>
  <si>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</si>
  <si>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</si>
  <si>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</si>
  <si>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</si>
  <si>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</si>
  <si>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</si>
  <si>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</si>
  <si>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</si>
  <si>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</si>
  <si>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</si>
  <si>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</si>
  <si>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</si>
  <si>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</si>
  <si>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</si>
  <si>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</si>
  <si>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</si>
  <si>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</si>
  <si>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</si>
  <si>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</si>
  <si>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</si>
  <si>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</si>
  <si>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</si>
  <si>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</si>
  <si>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</si>
  <si>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</si>
  <si>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</si>
  <si>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</si>
  <si>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</si>
  <si>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</si>
  <si>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</si>
  <si>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</si>
  <si>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</si>
  <si>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</si>
  <si>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</si>
  <si>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</si>
  <si>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</si>
  <si>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</si>
  <si>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</si>
  <si>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</si>
  <si>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</si>
  <si>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</si>
  <si>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</si>
  <si>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</si>
  <si>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</si>
  <si>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</si>
  <si>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</si>
  <si>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</si>
  <si>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</si>
  <si>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</si>
  <si>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</si>
  <si>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</si>
  <si>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</si>
  <si>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</si>
  <si>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</si>
  <si>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</si>
  <si>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</si>
  <si>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</si>
  <si>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</si>
  <si>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</si>
  <si>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</si>
  <si>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</si>
  <si>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</si>
  <si>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</si>
  <si>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</si>
  <si>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</si>
  <si>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</si>
  <si>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</si>
  <si>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</si>
  <si>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</si>
  <si>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</si>
  <si>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</si>
  <si>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</si>
  <si>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</si>
  <si>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</si>
  <si>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</si>
  <si>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</si>
  <si>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</si>
  <si>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</si>
  <si>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</si>
  <si>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</si>
  <si>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</si>
  <si>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</si>
  <si>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</si>
  <si>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</si>
  <si>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</si>
  <si>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</si>
  <si>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</si>
  <si>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</si>
  <si>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</si>
  <si>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</si>
  <si>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</si>
  <si>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</si>
  <si>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</si>
  <si>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</si>
  <si>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</si>
  <si>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</si>
  <si>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</si>
  <si>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</si>
  <si>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</si>
  <si>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</si>
  <si>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</si>
  <si>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</si>
  <si>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</si>
  <si>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</si>
  <si>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</si>
  <si>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</si>
  <si>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</si>
  <si>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</si>
  <si>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</si>
  <si>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</si>
  <si>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</si>
  <si>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</si>
  <si>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</si>
  <si>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</si>
  <si>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</si>
  <si>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</si>
  <si>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</si>
  <si>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</si>
  <si>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</si>
  <si>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</si>
  <si>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</si>
  <si>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</si>
  <si>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</si>
  <si>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</si>
  <si>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</si>
  <si>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</si>
  <si>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</si>
  <si>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</si>
  <si>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</si>
  <si>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</si>
  <si>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</si>
  <si>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</si>
  <si>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</si>
  <si>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</si>
  <si>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</si>
  <si>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</si>
  <si>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</si>
  <si>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</si>
  <si>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</si>
  <si>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</si>
  <si>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</si>
  <si>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</si>
  <si>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</si>
  <si>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</si>
  <si>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</si>
  <si>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</si>
  <si>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</si>
  <si>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</si>
  <si>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</si>
  <si>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</si>
  <si>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</si>
  <si>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</si>
  <si>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</si>
  <si>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</si>
  <si>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</si>
  <si>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</si>
  <si>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</si>
  <si>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</si>
  <si>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</si>
  <si>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</si>
  <si>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</si>
  <si>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</si>
  <si>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</si>
  <si>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</si>
  <si>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</si>
  <si>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</si>
  <si>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</si>
  <si>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</si>
  <si>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</si>
  <si>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</si>
  <si>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</si>
  <si>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</si>
  <si>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</si>
  <si>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</si>
  <si>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</si>
  <si>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</si>
  <si>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</si>
  <si>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</si>
  <si>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</si>
  <si>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</si>
  <si>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</si>
  <si>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</si>
  <si>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</si>
  <si>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</si>
  <si>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</si>
  <si>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</si>
  <si>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</si>
  <si>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</si>
  <si>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</si>
  <si>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</si>
  <si>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</si>
  <si>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</si>
  <si>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</si>
  <si>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</si>
  <si>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</si>
  <si>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</si>
  <si>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</si>
  <si>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</si>
  <si>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</si>
  <si>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</si>
  <si>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</si>
  <si>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</si>
  <si>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</si>
  <si>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</si>
  <si>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</si>
  <si>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</si>
  <si>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</si>
  <si>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</si>
  <si>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</si>
  <si>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</si>
  <si>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</si>
  <si>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</si>
  <si>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</si>
  <si>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</si>
  <si>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</si>
  <si>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</si>
  <si>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</si>
  <si>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</si>
  <si>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</si>
  <si>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</si>
  <si>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</si>
  <si>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</si>
  <si>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</si>
  <si>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</si>
  <si>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</si>
  <si>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</si>
  <si>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</si>
  <si>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</si>
  <si>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</si>
  <si>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</si>
  <si>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</si>
  <si>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</si>
  <si>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</si>
  <si>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</si>
  <si>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</si>
  <si>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</si>
  <si>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</si>
  <si>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</si>
  <si>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</si>
  <si>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</si>
  <si>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</si>
  <si>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</si>
  <si>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</si>
  <si>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</si>
  <si>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</si>
  <si>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</si>
  <si>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</si>
  <si>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</si>
  <si>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</si>
  <si>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</si>
  <si>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</si>
  <si>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</si>
  <si>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</si>
  <si>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</si>
  <si>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</si>
  <si>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</si>
  <si>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</si>
  <si>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</si>
  <si>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</si>
  <si>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</si>
  <si>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</si>
  <si>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</si>
  <si>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</si>
  <si>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</si>
  <si>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</si>
  <si>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</si>
  <si>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</si>
  <si>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</si>
  <si>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</si>
  <si>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</si>
  <si>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</si>
  <si>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</si>
  <si>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</si>
  <si>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</si>
  <si>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</si>
  <si>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</si>
  <si>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</si>
  <si>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</si>
  <si>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</si>
  <si>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</si>
  <si>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</si>
  <si>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</si>
  <si>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</si>
  <si>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</si>
  <si>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</si>
  <si>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</si>
  <si>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</si>
  <si>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</si>
  <si>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</si>
  <si>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</si>
  <si>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</si>
  <si>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</si>
  <si>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</si>
  <si>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</si>
  <si>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</si>
  <si>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</si>
  <si>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</si>
  <si>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</si>
  <si>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</si>
  <si>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</si>
  <si>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</si>
  <si>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</si>
  <si>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</si>
  <si>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</si>
  <si>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</si>
  <si>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</si>
  <si>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</si>
  <si>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</si>
  <si>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</si>
  <si>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</si>
  <si>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</si>
  <si>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</si>
  <si>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</si>
  <si>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</si>
  <si>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</si>
  <si>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</si>
  <si>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</si>
  <si>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</si>
  <si>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</si>
  <si>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</si>
  <si>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</si>
  <si>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</si>
  <si>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</si>
  <si>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</si>
  <si>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</si>
  <si>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</si>
  <si>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</si>
  <si>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</si>
  <si>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</si>
  <si>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</si>
  <si>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</si>
  <si>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</si>
  <si>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</si>
  <si>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</si>
  <si>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</si>
  <si>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</si>
  <si>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</si>
  <si>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</si>
  <si>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</si>
  <si>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</si>
  <si>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</si>
  <si>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</si>
  <si>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</si>
  <si>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</si>
  <si>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</si>
  <si>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</si>
  <si>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</si>
  <si>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</si>
  <si>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</si>
  <si>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</si>
  <si>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</si>
  <si>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</si>
  <si>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</si>
  <si>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</si>
  <si>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</si>
  <si>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</si>
  <si>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</si>
  <si>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</si>
  <si>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</si>
  <si>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</si>
  <si>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</si>
  <si>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</si>
  <si>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</si>
  <si>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</si>
  <si>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</si>
  <si>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</si>
  <si>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</si>
  <si>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</si>
  <si>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</si>
  <si>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</si>
  <si>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</si>
  <si>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</si>
  <si>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</si>
  <si>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</si>
  <si>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</si>
  <si>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</si>
  <si>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</si>
  <si>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</si>
  <si>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</si>
  <si>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</si>
  <si>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</si>
  <si>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</si>
  <si>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</si>
  <si>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</si>
  <si>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</si>
  <si>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</si>
  <si>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</si>
  <si>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</si>
  <si>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</si>
  <si>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</si>
  <si>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</si>
  <si>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</si>
  <si>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</si>
  <si>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</si>
  <si>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</si>
  <si>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</si>
  <si>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</si>
  <si>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</si>
  <si>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</si>
  <si>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</si>
  <si>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</si>
  <si>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</si>
  <si>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</si>
  <si>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</si>
  <si>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</si>
  <si>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</si>
  <si>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</si>
  <si>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</si>
  <si>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</si>
  <si>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</si>
  <si>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</si>
  <si>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</si>
  <si>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</si>
  <si>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</si>
  <si>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</si>
  <si>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</si>
  <si>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</si>
  <si>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</si>
  <si>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</si>
  <si>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</si>
  <si>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</si>
  <si>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</si>
  <si>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</si>
  <si>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</si>
  <si>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</si>
  <si>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</si>
  <si>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</si>
  <si>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</si>
  <si>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</si>
  <si>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</si>
  <si>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</si>
  <si>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</si>
  <si>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</si>
  <si>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</si>
  <si>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</si>
  <si>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</si>
  <si>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</si>
  <si>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</si>
  <si>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</si>
  <si>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</si>
  <si>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</si>
  <si>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</si>
  <si>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</si>
  <si>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</si>
  <si>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</si>
  <si>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</si>
  <si>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</si>
  <si>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</si>
  <si>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</si>
  <si>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</si>
  <si>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</si>
  <si>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</si>
  <si>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</si>
  <si>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</si>
  <si>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</si>
  <si>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</si>
  <si>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</si>
  <si>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</si>
  <si>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</si>
  <si>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</si>
  <si>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</si>
  <si>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</si>
  <si>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</si>
  <si>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</si>
  <si>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</si>
  <si>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</si>
  <si>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</si>
  <si>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</si>
  <si>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</si>
  <si>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</si>
  <si>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</si>
  <si>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</si>
  <si>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</si>
  <si>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</si>
  <si>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</si>
  <si>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</si>
  <si>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</si>
  <si>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</si>
  <si>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</si>
  <si>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</si>
  <si>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</si>
  <si>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</si>
  <si>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</si>
  <si>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</si>
  <si>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</si>
  <si>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</si>
  <si>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</si>
  <si>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</si>
  <si>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</si>
  <si>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</si>
  <si>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</si>
  <si>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</si>
  <si>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</si>
  <si>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</si>
  <si>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</si>
  <si>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</si>
  <si>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</si>
  <si>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</si>
  <si>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</si>
  <si>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</si>
  <si>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</si>
  <si>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</si>
  <si>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</si>
  <si>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</si>
  <si>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</si>
  <si>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</si>
  <si>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</si>
  <si>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</si>
  <si>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</si>
  <si>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</si>
  <si>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</si>
  <si>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</si>
  <si>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</si>
  <si>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</si>
  <si>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</si>
  <si>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</si>
  <si>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</si>
  <si>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</si>
  <si>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</si>
  <si>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</si>
  <si>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</si>
  <si>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</si>
  <si>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</si>
  <si>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</si>
  <si>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</si>
  <si>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</si>
  <si>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</si>
  <si>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</si>
  <si>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</si>
  <si>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</si>
  <si>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</si>
  <si>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</si>
  <si>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</si>
  <si>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</si>
  <si>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</si>
  <si>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</si>
  <si>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</si>
  <si>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</si>
  <si>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</si>
  <si>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</si>
  <si>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</si>
  <si>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</si>
  <si>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</si>
  <si>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</si>
  <si>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</si>
  <si>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</si>
  <si>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</si>
  <si>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</si>
  <si>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</si>
  <si>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</si>
  <si>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</si>
  <si>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</si>
  <si>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</si>
  <si>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</si>
  <si>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</si>
  <si>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</si>
  <si>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</si>
  <si>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</si>
  <si>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</si>
  <si>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</si>
  <si>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</si>
  <si>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</si>
  <si>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</si>
  <si>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</si>
  <si>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</si>
  <si>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</si>
  <si>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</si>
  <si>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</si>
  <si>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</si>
  <si>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</si>
  <si>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</si>
  <si>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</si>
  <si>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</si>
  <si>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</si>
  <si>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</si>
  <si>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</si>
  <si>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</si>
  <si>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</si>
  <si>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</si>
  <si>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</si>
  <si>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</si>
  <si>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</si>
  <si>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</si>
  <si>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</si>
  <si>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</si>
  <si>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</si>
  <si>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</si>
  <si>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</si>
  <si>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</si>
  <si>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</si>
  <si>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</si>
  <si>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</si>
  <si>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</si>
  <si>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</si>
  <si>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</si>
  <si>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</si>
  <si>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</si>
  <si>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</si>
  <si>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</si>
  <si>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</si>
  <si>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</si>
  <si>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</si>
  <si>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</si>
  <si>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</si>
  <si>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</si>
  <si>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</si>
  <si>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</si>
  <si>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</si>
  <si>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</si>
  <si>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</si>
  <si>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</si>
  <si>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</si>
  <si>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</si>
  <si>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</si>
  <si>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</si>
  <si>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</si>
  <si>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</si>
  <si>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</si>
  <si>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</si>
  <si>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</si>
  <si>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</si>
  <si>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</si>
  <si>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</si>
  <si>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</si>
  <si>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</si>
  <si>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</si>
  <si>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</si>
  <si>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</si>
  <si>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</si>
  <si>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</si>
  <si>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</si>
  <si>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</si>
  <si>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</si>
  <si>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</si>
  <si>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</si>
  <si>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</si>
  <si>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</si>
  <si>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</si>
  <si>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</si>
  <si>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</si>
  <si>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</si>
  <si>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</si>
  <si>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</si>
  <si>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</si>
  <si>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</si>
  <si>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</si>
  <si>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</si>
  <si>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</si>
  <si>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</si>
  <si>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</si>
  <si>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</si>
  <si>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</si>
  <si>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</si>
  <si>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</si>
  <si>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</si>
  <si>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</si>
  <si>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</si>
  <si>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</si>
  <si>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</si>
  <si>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</si>
  <si>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</si>
  <si>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</si>
  <si>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</si>
  <si>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</si>
  <si>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</si>
  <si>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</si>
  <si>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</si>
  <si>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</si>
  <si>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</si>
  <si>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</si>
  <si>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</si>
  <si>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</si>
  <si>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</si>
  <si>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</si>
  <si>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</si>
  <si>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</si>
  <si>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</si>
  <si>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</si>
  <si>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</si>
  <si>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</si>
  <si>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</si>
  <si>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</si>
  <si>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</si>
  <si>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</si>
  <si>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</si>
  <si>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</si>
  <si>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</si>
  <si>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</si>
  <si>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</si>
  <si>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</si>
  <si>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</si>
  <si>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</si>
  <si>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</si>
  <si>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</si>
  <si>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</si>
  <si>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</si>
  <si>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</si>
  <si>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</si>
  <si>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</si>
  <si>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</si>
  <si>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</si>
  <si>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</si>
  <si>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</si>
  <si>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</si>
  <si>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</si>
  <si>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</si>
  <si>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</si>
  <si>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</si>
  <si>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</si>
  <si>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</si>
  <si>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</si>
  <si>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</si>
  <si>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</si>
  <si>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</si>
  <si>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</si>
  <si>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</si>
  <si>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</si>
  <si>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</si>
  <si>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</si>
  <si>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</si>
  <si>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</si>
  <si>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</si>
  <si>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</si>
  <si>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</si>
  <si>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</si>
  <si>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</si>
  <si>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</si>
  <si>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</si>
  <si>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</si>
  <si>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</si>
  <si>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</si>
  <si>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</si>
  <si>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</si>
  <si>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</si>
  <si>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</si>
  <si>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</si>
  <si>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</si>
  <si>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</si>
  <si>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</si>
  <si>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</si>
  <si>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</si>
  <si>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</si>
  <si>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</si>
  <si>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</si>
  <si>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</si>
  <si>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</si>
  <si>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</si>
  <si>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</si>
  <si>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</si>
  <si>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</si>
  <si>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</si>
  <si>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</si>
  <si>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</si>
  <si>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</si>
  <si>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</si>
  <si>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</si>
  <si>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</si>
  <si>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</si>
  <si>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</si>
  <si>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</si>
  <si>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</si>
  <si>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</si>
  <si>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</si>
  <si>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</si>
  <si>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</si>
  <si>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</si>
  <si>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</si>
  <si>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</si>
  <si>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</si>
  <si>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</si>
  <si>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</si>
  <si>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</si>
  <si>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</si>
  <si>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</si>
  <si>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</si>
  <si>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</si>
  <si>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</si>
  <si>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</si>
  <si>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</si>
  <si>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</si>
  <si>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</si>
  <si>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</si>
  <si>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</si>
  <si>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</si>
  <si>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</si>
  <si>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</si>
  <si>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</si>
  <si>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</si>
  <si>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</si>
  <si>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</si>
  <si>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</si>
  <si>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</si>
  <si>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</si>
  <si>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</si>
  <si>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</si>
  <si>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</si>
  <si>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</si>
  <si>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</si>
  <si>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</si>
  <si>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</si>
  <si>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</si>
  <si>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</si>
  <si>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</si>
  <si>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</si>
  <si>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</si>
  <si>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</si>
  <si>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</si>
  <si>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</si>
  <si>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</si>
  <si>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</si>
  <si>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</si>
  <si>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</si>
  <si>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</si>
  <si>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</si>
  <si>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</si>
  <si>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</si>
  <si>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</si>
  <si>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</si>
  <si>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</si>
  <si>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</si>
  <si>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</si>
  <si>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</si>
  <si>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</si>
  <si>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</si>
  <si>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</si>
  <si>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</si>
  <si>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</si>
  <si>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</si>
  <si>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</si>
  <si>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</si>
  <si>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</si>
  <si>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</si>
  <si>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</si>
  <si>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</si>
  <si>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</si>
  <si>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</si>
  <si>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</si>
  <si>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</si>
  <si>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</si>
  <si>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</si>
  <si>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</si>
  <si>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</si>
  <si>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</si>
  <si>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</si>
  <si>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</si>
  <si>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</si>
  <si>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</si>
  <si>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</si>
  <si>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</si>
  <si>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</si>
  <si>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</si>
  <si>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</si>
  <si>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</si>
  <si>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</si>
  <si>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</si>
  <si>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</si>
  <si>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</si>
  <si>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</si>
  <si>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</si>
  <si>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</si>
  <si>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</si>
  <si>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</si>
  <si>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</si>
  <si>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</si>
  <si>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</si>
  <si>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</si>
  <si>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</si>
  <si>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</si>
  <si>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</si>
  <si>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</si>
  <si>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</si>
  <si>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</si>
  <si>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</si>
  <si>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</si>
  <si>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</si>
  <si>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</si>
  <si>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</si>
  <si>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</si>
  <si>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</si>
  <si>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</si>
  <si>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</si>
  <si>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</si>
  <si>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</si>
  <si>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</si>
  <si>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</si>
  <si>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</si>
  <si>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</si>
  <si>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</si>
  <si>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</si>
  <si>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</si>
  <si>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</si>
  <si>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</si>
  <si>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</si>
  <si>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</si>
  <si>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</si>
  <si>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</si>
  <si>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</si>
  <si>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</si>
  <si>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</si>
  <si>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</si>
  <si>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</si>
  <si>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</si>
  <si>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</si>
  <si>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</si>
  <si>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</si>
  <si>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</si>
  <si>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</si>
  <si>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</si>
  <si>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</si>
  <si>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</si>
  <si>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</si>
  <si>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</si>
  <si>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</si>
  <si>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</si>
  <si>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</si>
  <si>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</si>
  <si>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</si>
  <si>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</si>
  <si>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</si>
  <si>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</si>
  <si>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</si>
  <si>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</si>
  <si>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</si>
  <si>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</si>
  <si>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</si>
  <si>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</si>
  <si>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</si>
  <si>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</si>
  <si>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</si>
  <si>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</si>
  <si>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</si>
  <si>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</si>
  <si>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</si>
  <si>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</si>
  <si>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</si>
  <si>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</si>
  <si>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</si>
  <si>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</si>
  <si>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</si>
  <si>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</si>
  <si>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</si>
  <si>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</si>
  <si>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</si>
  <si>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</si>
  <si>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</si>
  <si>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</si>
  <si>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</si>
  <si>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</si>
  <si>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</si>
  <si>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</si>
  <si>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</si>
  <si>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</si>
  <si>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</si>
  <si>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</si>
  <si>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</si>
  <si>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</si>
  <si>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</si>
  <si>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</si>
  <si>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</si>
  <si>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</si>
  <si>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</si>
  <si>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</si>
  <si>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</si>
  <si>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</si>
  <si>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</si>
  <si>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</si>
  <si>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</si>
  <si>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</si>
  <si>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</si>
  <si>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</si>
  <si>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</si>
  <si>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</si>
  <si>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</si>
  <si>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</si>
  <si>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</si>
  <si>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</si>
  <si>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</si>
  <si>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</si>
  <si>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</si>
  <si>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</si>
  <si>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</si>
  <si>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</si>
  <si>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</si>
  <si>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</si>
  <si>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</si>
  <si>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</si>
  <si>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</si>
  <si>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</si>
  <si>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</si>
  <si>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</si>
  <si>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</si>
  <si>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</si>
  <si>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</si>
  <si>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</si>
  <si>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</si>
  <si>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</si>
  <si>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</si>
  <si>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</si>
  <si>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</si>
  <si>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</si>
  <si>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</si>
  <si>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</si>
  <si>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</si>
  <si>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</si>
  <si>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</si>
  <si>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</si>
  <si>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</si>
  <si>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</si>
  <si>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</si>
  <si>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</si>
  <si>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</si>
  <si>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</si>
  <si>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</si>
  <si>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</si>
  <si>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</si>
  <si>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</si>
  <si>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</si>
  <si>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</si>
  <si>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</si>
  <si>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</si>
  <si>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</si>
  <si>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</si>
  <si>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</si>
  <si>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</si>
  <si>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</si>
  <si>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</si>
  <si>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</si>
  <si>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</si>
  <si>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</si>
  <si>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</si>
  <si>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</si>
  <si>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</si>
  <si>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</si>
  <si>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</si>
  <si>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</si>
  <si>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</si>
  <si>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</si>
  <si>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</si>
  <si>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</si>
  <si>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</si>
  <si>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</si>
  <si>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</si>
  <si>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</si>
  <si>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</si>
  <si>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</si>
  <si>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</si>
  <si>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</si>
  <si>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</si>
  <si>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</si>
  <si>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</si>
  <si>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</si>
  <si>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</si>
  <si>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</si>
  <si>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</si>
  <si>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</si>
  <si>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</si>
  <si>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</si>
  <si>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</si>
  <si>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</si>
  <si>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</si>
  <si>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</si>
  <si>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</si>
  <si>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</si>
  <si>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</si>
  <si>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</si>
  <si>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</si>
  <si>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</si>
  <si>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</si>
  <si>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</si>
  <si>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</si>
  <si>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</si>
  <si>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</si>
  <si>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</si>
  <si>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</si>
  <si>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</si>
  <si>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</si>
  <si>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</si>
  <si>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</si>
  <si>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</si>
  <si>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</si>
  <si>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</si>
  <si>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</si>
  <si>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</si>
  <si>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</si>
  <si>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</si>
  <si>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</si>
  <si>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</si>
  <si>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</si>
  <si>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</si>
  <si>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</si>
  <si>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</si>
  <si>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</si>
  <si>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</si>
  <si>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</si>
  <si>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</si>
  <si>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</si>
  <si>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</si>
  <si>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</si>
  <si>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</si>
  <si>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</si>
  <si>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</si>
  <si>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</si>
  <si>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</si>
  <si>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</si>
  <si>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</si>
  <si>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</si>
  <si>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</si>
  <si>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</si>
  <si>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</si>
  <si>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</si>
  <si>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</si>
  <si>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</si>
  <si>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</si>
  <si>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</si>
  <si>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</si>
  <si>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</si>
  <si>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</si>
  <si>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</si>
  <si>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</si>
  <si>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</si>
  <si>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</si>
  <si>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</si>
  <si>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</si>
  <si>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</si>
  <si>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</si>
  <si>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</si>
  <si>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</si>
  <si>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</si>
  <si>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</si>
  <si>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</si>
  <si>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</si>
  <si>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</si>
  <si>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</si>
  <si>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</si>
  <si>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</si>
  <si>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</si>
  <si>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</si>
  <si>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</si>
  <si>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</si>
  <si>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</si>
  <si>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</si>
  <si>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</si>
  <si>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</si>
  <si>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</si>
  <si>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</si>
  <si>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</si>
  <si>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</si>
  <si>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</si>
  <si>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</si>
  <si>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</si>
  <si>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</si>
  <si>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</si>
  <si>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</si>
  <si>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</si>
  <si>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</si>
  <si>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</si>
  <si>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</si>
  <si>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</si>
  <si>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</si>
  <si>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</si>
  <si>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</si>
  <si>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</si>
  <si>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</si>
  <si>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</si>
  <si>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</si>
  <si>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</si>
  <si>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</si>
  <si>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</si>
  <si>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</si>
  <si>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</si>
  <si>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</si>
  <si>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</si>
  <si>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</si>
  <si>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</si>
  <si>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</si>
  <si>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</si>
  <si>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</si>
  <si>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</si>
  <si>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</si>
  <si>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</si>
  <si>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</si>
  <si>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</si>
  <si>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</si>
  <si>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</si>
  <si>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</si>
  <si>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</si>
  <si>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</si>
  <si>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</si>
  <si>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</si>
  <si>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</si>
  <si>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</si>
  <si>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</si>
  <si>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</si>
  <si>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</si>
  <si>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</si>
  <si>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</si>
  <si>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</si>
  <si>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</si>
  <si>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</si>
  <si>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</si>
  <si>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</si>
  <si>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</si>
  <si>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</si>
  <si>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</si>
  <si>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</si>
  <si>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</si>
  <si>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</si>
  <si>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</si>
  <si>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</si>
  <si>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</si>
  <si>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</si>
  <si>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</si>
  <si>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</si>
  <si>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</si>
  <si>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</si>
  <si>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</si>
  <si>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</si>
  <si>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</si>
  <si>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</si>
  <si>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</si>
  <si>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</si>
  <si>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</si>
  <si>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</si>
  <si>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</si>
  <si>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</si>
  <si>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</si>
  <si>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</si>
  <si>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</si>
  <si>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</si>
  <si>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</si>
  <si>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</si>
  <si>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</si>
  <si>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</si>
  <si>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</si>
  <si>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</si>
  <si>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</si>
  <si>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</si>
  <si>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</si>
  <si>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</si>
  <si>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</si>
  <si>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</si>
  <si>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</si>
  <si>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</si>
  <si>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</si>
  <si>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</si>
  <si>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</si>
  <si>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</si>
  <si>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</si>
  <si>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</si>
  <si>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</si>
  <si>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</si>
  <si>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</si>
  <si>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</si>
  <si>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</si>
  <si>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</si>
  <si>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</si>
  <si>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</si>
  <si>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</si>
  <si>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</si>
  <si>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</si>
  <si>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</si>
  <si>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</si>
  <si>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</si>
  <si>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</si>
  <si>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</si>
  <si>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</si>
  <si>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</si>
  <si>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</si>
  <si>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</si>
  <si>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</si>
  <si>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</si>
  <si>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</si>
  <si>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</si>
  <si>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</si>
  <si>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</si>
  <si>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</si>
  <si>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</si>
  <si>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</si>
  <si>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</si>
  <si>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</si>
  <si>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</si>
  <si>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</si>
  <si>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</si>
  <si>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</si>
  <si>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</si>
  <si>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</si>
  <si>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</si>
  <si>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</si>
  <si>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</si>
  <si>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</si>
  <si>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</si>
  <si>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</si>
  <si>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</si>
  <si>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</si>
  <si>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</si>
  <si>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</si>
  <si>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</si>
  <si>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</si>
  <si>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</si>
  <si>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</si>
  <si>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</si>
  <si>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</si>
  <si>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</si>
  <si>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</si>
  <si>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</si>
  <si>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</si>
  <si>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</si>
  <si>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</si>
  <si>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</si>
  <si>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</si>
  <si>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</si>
  <si>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</si>
  <si>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</si>
  <si>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</si>
  <si>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</si>
  <si>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</si>
  <si>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</si>
  <si>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</si>
  <si>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</si>
  <si>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</si>
  <si>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</si>
  <si>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</si>
  <si>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</si>
  <si>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</si>
  <si>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</si>
  <si>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</si>
  <si>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</si>
  <si>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</si>
  <si>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</si>
  <si>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</si>
  <si>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</si>
  <si>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</si>
  <si>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</si>
  <si>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</si>
  <si>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</si>
  <si>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</si>
  <si>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</si>
  <si>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</si>
  <si>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</si>
  <si>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</si>
  <si>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</si>
  <si>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</si>
  <si>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</si>
  <si>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</si>
  <si>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</si>
  <si>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</si>
  <si>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</si>
  <si>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</si>
  <si>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</si>
  <si>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</si>
  <si>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</si>
  <si>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</si>
  <si>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</si>
  <si>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</si>
  <si>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</si>
  <si>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</si>
  <si>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</si>
  <si>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</si>
  <si>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</si>
  <si>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</si>
  <si>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</si>
  <si>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</si>
  <si>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</si>
  <si>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</si>
  <si>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</si>
  <si>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</si>
  <si>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</si>
  <si>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</si>
  <si>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</si>
  <si>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</si>
  <si>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</si>
  <si>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</si>
  <si>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</si>
  <si>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</si>
  <si>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</si>
  <si>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</si>
  <si>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</si>
  <si>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</si>
  <si>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</si>
  <si>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</si>
  <si>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</si>
  <si>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</si>
  <si>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</si>
  <si>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</si>
  <si>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</si>
  <si>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</si>
  <si>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</si>
  <si>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</si>
  <si>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</si>
  <si>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</si>
  <si>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</si>
  <si>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</si>
  <si>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</si>
  <si>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</si>
  <si>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</si>
  <si>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</si>
  <si>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</si>
  <si>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</si>
  <si>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</si>
  <si>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</si>
  <si>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</si>
  <si>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</si>
  <si>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</si>
  <si>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</si>
  <si>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</si>
  <si>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</si>
  <si>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</si>
  <si>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</si>
  <si>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</si>
  <si>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</si>
  <si>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</si>
  <si>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</si>
  <si>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</si>
  <si>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</si>
  <si>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</si>
  <si>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</si>
  <si>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</si>
  <si>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</si>
  <si>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</si>
  <si>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</si>
  <si>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</si>
  <si>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</si>
  <si>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</si>
  <si>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</si>
  <si>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</si>
  <si>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</si>
  <si>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</si>
  <si>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</si>
  <si>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</si>
  <si>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</si>
  <si>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</si>
  <si>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</si>
  <si>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</si>
  <si>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</si>
  <si>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</si>
  <si>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</si>
  <si>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</si>
  <si>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</si>
  <si>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</si>
  <si>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</si>
  <si>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</si>
  <si>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</si>
  <si>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</si>
  <si>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</si>
  <si>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</si>
  <si>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</si>
  <si>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</si>
  <si>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</si>
  <si>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</si>
  <si>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</si>
  <si>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</si>
  <si>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</si>
  <si>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</si>
  <si>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</si>
  <si>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</si>
  <si>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</si>
  <si>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</si>
  <si>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</si>
  <si>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</si>
  <si>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</si>
  <si>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</si>
  <si>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</si>
  <si>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</si>
  <si>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</si>
  <si>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</si>
  <si>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</si>
  <si>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</si>
  <si>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</si>
  <si>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</si>
  <si>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</si>
  <si>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</si>
  <si>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</si>
  <si>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</si>
  <si>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</si>
  <si>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</si>
  <si>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</si>
  <si>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</si>
  <si>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</si>
  <si>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</si>
  <si>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</si>
  <si>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</si>
  <si>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</si>
  <si>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</si>
  <si>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</si>
  <si>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</si>
  <si>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</si>
  <si>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</si>
  <si>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</si>
  <si>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</si>
  <si>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</si>
  <si>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</si>
  <si>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</si>
  <si>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</si>
  <si>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</si>
  <si>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</si>
  <si>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</si>
  <si>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</si>
  <si>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</si>
  <si>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</si>
  <si>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</si>
  <si>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</si>
  <si>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</si>
  <si>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</si>
  <si>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</si>
  <si>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</si>
  <si>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</si>
  <si>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</si>
  <si>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</si>
  <si>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</si>
  <si>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</si>
  <si>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</si>
  <si>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</si>
  <si>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</si>
  <si>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</si>
  <si>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</si>
  <si>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</si>
  <si>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</si>
  <si>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</si>
  <si>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</si>
  <si>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</si>
  <si>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</si>
  <si>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</si>
  <si>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</si>
  <si>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</si>
  <si>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</si>
  <si>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</si>
  <si>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</si>
  <si>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</si>
  <si>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</si>
  <si>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</si>
  <si>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</si>
  <si>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</si>
  <si>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</si>
  <si>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</si>
  <si>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</si>
  <si>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</si>
  <si>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</si>
  <si>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</si>
  <si>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</si>
  <si>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</si>
  <si>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</si>
  <si>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</si>
  <si>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</si>
  <si>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</si>
  <si>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</si>
  <si>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</si>
  <si>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</si>
  <si>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</si>
  <si>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</si>
  <si>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</si>
  <si>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</si>
  <si>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</si>
  <si>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</si>
  <si>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</si>
  <si>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</si>
  <si>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</si>
  <si>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</si>
  <si>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</si>
  <si>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</si>
  <si>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</si>
  <si>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</si>
  <si>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</si>
  <si>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</si>
  <si>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</si>
  <si>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</si>
  <si>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</si>
  <si>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</si>
  <si>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</si>
  <si>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</si>
  <si>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</si>
  <si>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</si>
  <si>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</si>
  <si>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</si>
  <si>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</si>
  <si>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</si>
  <si>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</si>
  <si>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</si>
  <si>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</si>
  <si>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</si>
  <si>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</si>
  <si>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</si>
  <si>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</si>
  <si>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</si>
  <si>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</si>
  <si>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</si>
  <si>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</si>
  <si>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</si>
  <si>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</si>
  <si>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</si>
  <si>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</si>
  <si>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</si>
  <si>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</si>
  <si>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</si>
  <si>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</si>
  <si>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</si>
  <si>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</si>
  <si>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</si>
  <si>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</si>
  <si>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</si>
  <si>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</si>
  <si>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</si>
  <si>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</si>
  <si>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</si>
  <si>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</si>
  <si>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</si>
  <si>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</si>
  <si>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</si>
  <si>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</si>
  <si>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</si>
  <si>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</si>
  <si>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</si>
  <si>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</si>
  <si>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</si>
  <si>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</si>
  <si>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</si>
  <si>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</si>
  <si>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</si>
  <si>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</si>
  <si>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</si>
  <si>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</si>
  <si>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</si>
  <si>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</si>
  <si>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</si>
  <si>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</si>
  <si>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</si>
  <si>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</si>
  <si>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</si>
  <si>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</si>
  <si>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</si>
  <si>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</si>
  <si>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</si>
  <si>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</si>
  <si>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</si>
  <si>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</si>
  <si>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</si>
  <si>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</si>
  <si>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</si>
  <si>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</si>
  <si>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</si>
  <si>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</si>
  <si>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</si>
  <si>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</si>
  <si>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</si>
  <si>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</si>
  <si>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</si>
  <si>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</si>
  <si>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</si>
  <si>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</si>
  <si>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</si>
  <si>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</si>
  <si>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</si>
  <si>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</si>
  <si>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</si>
  <si>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</si>
  <si>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</si>
  <si>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</si>
  <si>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</si>
  <si>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</si>
  <si>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</si>
  <si>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</si>
  <si>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</si>
  <si>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</si>
  <si>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</si>
  <si>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</si>
  <si>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</si>
  <si>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</si>
  <si>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</si>
  <si>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</si>
  <si>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</si>
  <si>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</si>
  <si>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</si>
  <si>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</si>
  <si>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</si>
  <si>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</si>
  <si>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</si>
  <si>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</si>
  <si>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</si>
  <si>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</si>
  <si>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</si>
  <si>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</si>
  <si>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</si>
  <si>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</si>
  <si>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</si>
  <si>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</si>
  <si>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</si>
  <si>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</si>
  <si>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</si>
  <si>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</si>
  <si>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</si>
  <si>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</si>
  <si>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</si>
  <si>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</si>
  <si>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</si>
  <si>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</si>
  <si>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</si>
  <si>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</si>
  <si>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</si>
  <si>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</si>
  <si>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</si>
  <si>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</si>
  <si>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</si>
  <si>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</si>
  <si>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</si>
  <si>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</si>
  <si>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</si>
  <si>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</si>
  <si>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</si>
  <si>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</si>
  <si>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</si>
  <si>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</si>
  <si>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</si>
  <si>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</si>
  <si>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</si>
  <si>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</si>
  <si>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</si>
  <si>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</si>
  <si>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</si>
  <si>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</si>
  <si>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</si>
  <si>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</si>
  <si>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</si>
  <si>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</si>
  <si>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</si>
  <si>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</si>
  <si>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</si>
  <si>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</si>
  <si>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</si>
  <si>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</si>
  <si>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</si>
  <si>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</si>
  <si>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</si>
  <si>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</si>
  <si>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</si>
  <si>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</si>
  <si>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</si>
  <si>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</si>
  <si>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</si>
  <si>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</si>
  <si>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</si>
  <si>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</si>
  <si>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</si>
  <si>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</si>
  <si>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</si>
  <si>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</si>
  <si>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</si>
  <si>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</si>
  <si>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</si>
  <si>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</si>
  <si>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</si>
  <si>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</si>
  <si>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</si>
  <si>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</si>
  <si>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</si>
  <si>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</si>
  <si>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</si>
  <si>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</si>
  <si>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</si>
  <si>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</si>
  <si>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</si>
  <si>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</si>
  <si>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</si>
  <si>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</si>
  <si>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</si>
  <si>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</si>
  <si>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</si>
  <si>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</si>
  <si>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</si>
  <si>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</si>
  <si>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</si>
  <si>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</si>
  <si>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</si>
  <si>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</si>
  <si>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</si>
  <si>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</si>
  <si>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</si>
  <si>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</si>
  <si>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</si>
  <si>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</si>
  <si>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</si>
  <si>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</si>
  <si>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</si>
  <si>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</si>
  <si>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</si>
  <si>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</si>
  <si>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</si>
  <si>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</si>
  <si>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</si>
  <si>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</si>
  <si>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</si>
  <si>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</si>
  <si>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</si>
  <si>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</si>
  <si>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</si>
  <si>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</si>
  <si>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</si>
  <si>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</si>
  <si>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</si>
  <si>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</si>
  <si>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</si>
  <si>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</si>
  <si>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</si>
  <si>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</si>
  <si>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</si>
  <si>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</si>
  <si>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</si>
  <si>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</si>
  <si>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</si>
  <si>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</si>
  <si>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</si>
  <si>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</si>
  <si>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</si>
  <si>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</si>
  <si>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</si>
  <si>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</si>
  <si>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</si>
  <si>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</si>
  <si>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</si>
  <si>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</si>
  <si>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</si>
  <si>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</si>
  <si>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</si>
  <si>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</si>
  <si>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</si>
  <si>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</si>
  <si>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</si>
  <si>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</si>
  <si>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</si>
  <si>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</si>
  <si>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</si>
  <si>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</si>
  <si>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</si>
  <si>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</si>
  <si>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</si>
  <si>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</si>
  <si>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</si>
  <si>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</si>
  <si>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</si>
  <si>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</si>
  <si>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</si>
  <si>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</si>
  <si>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</si>
  <si>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</si>
  <si>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</si>
  <si>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</si>
  <si>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</si>
  <si>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</si>
  <si>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</si>
  <si>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</si>
  <si>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</si>
  <si>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</si>
  <si>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</si>
  <si>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</si>
  <si>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</si>
  <si>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</si>
  <si>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</si>
  <si>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</si>
  <si>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</si>
  <si>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</si>
  <si>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</si>
  <si>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</si>
  <si>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</si>
  <si>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</si>
  <si>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</si>
  <si>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</si>
  <si>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</si>
  <si>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</si>
  <si>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</si>
  <si>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</si>
  <si>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</si>
  <si>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</si>
  <si>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</si>
  <si>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</si>
  <si>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</si>
  <si>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</si>
  <si>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</si>
  <si>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</si>
  <si>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</si>
  <si>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</si>
  <si>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</si>
  <si>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</si>
  <si>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</si>
  <si>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</si>
  <si>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</si>
  <si>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</si>
  <si>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</si>
  <si>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</si>
  <si>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</si>
  <si>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</si>
  <si>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</si>
  <si>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</si>
  <si>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</si>
  <si>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</si>
  <si>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</si>
  <si>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</si>
  <si>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</si>
  <si>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</si>
  <si>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</si>
  <si>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</si>
  <si>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</si>
  <si>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</si>
  <si>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</si>
  <si>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</si>
  <si>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</si>
  <si>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</si>
  <si>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</si>
  <si>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</si>
  <si>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</si>
  <si>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</si>
  <si>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</si>
  <si>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</si>
  <si>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</si>
  <si>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</si>
  <si>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</si>
  <si>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</si>
  <si>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</si>
  <si>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</si>
  <si>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</si>
  <si>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</si>
  <si>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</si>
  <si>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</si>
  <si>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</si>
  <si>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</si>
  <si>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</si>
  <si>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</si>
  <si>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</si>
  <si>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</si>
  <si>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</si>
  <si>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</si>
  <si>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</si>
  <si>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</si>
  <si>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</si>
  <si>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</si>
  <si>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</si>
  <si>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</si>
  <si>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</si>
  <si>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</si>
  <si>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</si>
  <si>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</si>
  <si>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</si>
  <si>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</si>
  <si>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</si>
  <si>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</si>
  <si>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</si>
  <si>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</si>
  <si>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</si>
  <si>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</si>
  <si>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</si>
  <si>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</si>
  <si>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</si>
  <si>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</si>
  <si>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</si>
  <si>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</si>
  <si>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</si>
  <si>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</si>
  <si>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</si>
  <si>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</si>
  <si>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</si>
  <si>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</si>
  <si>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</si>
  <si>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</si>
  <si>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</si>
  <si>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</si>
  <si>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</si>
  <si>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</si>
  <si>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</si>
  <si>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</si>
  <si>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</si>
  <si>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</si>
  <si>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</si>
  <si>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</si>
  <si>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</si>
  <si>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</si>
  <si>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</si>
  <si>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</si>
  <si>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</si>
  <si>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</si>
  <si>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</si>
  <si>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</si>
  <si>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</si>
  <si>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</si>
  <si>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</si>
  <si>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</si>
  <si>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</si>
  <si>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</si>
  <si>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</si>
  <si>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</si>
  <si>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</si>
  <si>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</si>
  <si>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</si>
  <si>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</si>
  <si>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</si>
  <si>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</si>
  <si>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</si>
  <si>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</si>
  <si>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</si>
  <si>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</si>
  <si>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</si>
  <si>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</si>
  <si>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</si>
  <si>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</si>
  <si>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</si>
  <si>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</si>
  <si>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</si>
  <si>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</si>
  <si>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</si>
  <si>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</si>
  <si>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</si>
  <si>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</si>
  <si>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</si>
  <si>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</si>
  <si>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</si>
  <si>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</si>
  <si>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</si>
  <si>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</si>
  <si>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</si>
  <si>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</si>
  <si>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</si>
  <si>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</si>
  <si>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</si>
  <si>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</si>
  <si>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</si>
  <si>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</si>
  <si>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</si>
  <si>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</si>
  <si>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</si>
  <si>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</si>
  <si>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</si>
  <si>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</si>
  <si>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</si>
  <si>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</si>
  <si>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</si>
  <si>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</si>
  <si>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</si>
  <si>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</si>
  <si>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</si>
  <si>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</si>
  <si>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</si>
  <si>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</si>
  <si>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</si>
  <si>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</si>
  <si>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</si>
  <si>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</si>
  <si>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</si>
  <si>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</si>
  <si>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</si>
  <si>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</si>
  <si>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</si>
  <si>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</si>
  <si>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</si>
  <si>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</si>
  <si>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</si>
  <si>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</si>
  <si>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</si>
  <si>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</si>
  <si>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</si>
  <si>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</si>
  <si>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</si>
  <si>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</si>
  <si>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</si>
  <si>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</si>
  <si>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</si>
  <si>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</si>
  <si>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</si>
  <si>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</si>
  <si>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</si>
  <si>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</si>
  <si>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</si>
  <si>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</si>
  <si>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</si>
  <si>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</si>
  <si>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</si>
  <si>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</si>
  <si>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</si>
  <si>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</si>
  <si>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</si>
  <si>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</si>
  <si>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</si>
  <si>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</si>
  <si>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</si>
  <si>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</si>
  <si>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</si>
  <si>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</si>
  <si>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</si>
  <si>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</si>
  <si>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</si>
  <si>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</si>
  <si>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</si>
  <si>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</si>
  <si>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</si>
  <si>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</si>
  <si>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</si>
  <si>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</si>
  <si>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</si>
  <si>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</si>
  <si>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</si>
  <si>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</si>
  <si>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</si>
  <si>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</si>
  <si>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</si>
  <si>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</si>
  <si>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</si>
  <si>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</si>
  <si>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</si>
  <si>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</si>
  <si>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</si>
  <si>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</si>
  <si>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</si>
  <si>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</si>
  <si>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</si>
  <si>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</si>
  <si>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</si>
  <si>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</si>
  <si>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</si>
  <si>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</si>
  <si>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</si>
  <si>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</si>
  <si>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</si>
  <si>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</si>
  <si>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</si>
  <si>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</si>
  <si>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</si>
  <si>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</si>
  <si>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</si>
  <si>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</si>
  <si>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</si>
  <si>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</si>
  <si>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</si>
  <si>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</si>
  <si>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</si>
  <si>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</si>
  <si>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</si>
  <si>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</si>
  <si>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</si>
  <si>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</si>
  <si>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</si>
  <si>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</si>
  <si>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</si>
  <si>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</si>
  <si>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</si>
  <si>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</si>
  <si>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</si>
  <si>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</si>
  <si>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</si>
  <si>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</si>
  <si>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</si>
  <si>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</si>
  <si>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</si>
  <si>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</si>
  <si>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</si>
  <si>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</si>
  <si>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</si>
  <si>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</si>
  <si>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</si>
  <si>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</si>
  <si>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</si>
  <si>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</si>
  <si>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</si>
  <si>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</si>
  <si>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</si>
  <si>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</si>
  <si>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</si>
  <si>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</si>
  <si>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</si>
  <si>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</si>
  <si>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</si>
  <si>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</si>
  <si>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</si>
  <si>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</si>
  <si>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</si>
  <si>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</si>
  <si>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</si>
  <si>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</si>
  <si>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</si>
  <si>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</si>
  <si>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</si>
  <si>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</si>
  <si>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</si>
  <si>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</si>
  <si>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</si>
  <si>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</si>
  <si>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</si>
  <si>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</si>
  <si>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</si>
  <si>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</si>
  <si>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</si>
  <si>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</si>
  <si>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</si>
  <si>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</si>
  <si>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</si>
  <si>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</si>
  <si>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</si>
  <si>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</si>
  <si>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</si>
  <si>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PCM-20251002-00002214</t>
  </si>
  <si>
    <t>Update site ARm0857 as site located in Aramco and Emergency permission requested for it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</si>
  <si>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</si>
  <si>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</si>
  <si>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</si>
  <si>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</si>
  <si>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</si>
  <si>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</si>
  <si>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</si>
  <si>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</si>
  <si>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</si>
  <si>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</si>
  <si>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</si>
  <si>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</si>
  <si>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</si>
  <si>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</si>
  <si>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</si>
  <si>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</si>
  <si>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</si>
  <si>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</si>
  <si>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</si>
  <si>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</si>
  <si>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</si>
  <si>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</si>
  <si>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</si>
  <si>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</si>
  <si>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</si>
  <si>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</si>
  <si>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</si>
  <si>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</si>
  <si>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</si>
  <si>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</si>
  <si>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</si>
  <si>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</si>
  <si>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</si>
  <si>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</si>
  <si>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</si>
  <si>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</si>
  <si>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</si>
  <si>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</si>
  <si>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</si>
  <si>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</si>
  <si>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</si>
  <si>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</si>
  <si>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</si>
  <si>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</si>
  <si>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</si>
  <si>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</si>
  <si>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</si>
  <si>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</si>
  <si>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</si>
  <si>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</si>
  <si>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</si>
  <si>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</si>
  <si>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</si>
  <si>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</si>
  <si>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</si>
  <si>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</si>
  <si>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</si>
  <si>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</si>
  <si>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</si>
  <si>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</si>
  <si>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</si>
  <si>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</si>
  <si>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</si>
  <si>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</si>
  <si>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</si>
  <si>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</si>
  <si>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</si>
  <si>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</si>
  <si>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</si>
  <si>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</si>
  <si>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</si>
  <si>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</si>
  <si>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</si>
  <si>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</si>
  <si>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</si>
  <si>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</si>
  <si>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</si>
  <si>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</si>
  <si>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</si>
  <si>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</si>
  <si>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</si>
  <si>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</si>
  <si>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</si>
  <si>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</si>
  <si>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</si>
  <si>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PCM-20251002-00002154</t>
  </si>
  <si>
    <t>site has access issue at night inside desert area.</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</si>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</sst>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1" totalsRowShown="0" headerRowDxfId="174" dataDxfId="173" headerRowBorderDxfId="171" tableBorderDxfId="172" totalsRowBorderDxfId="170">
  <autoFilter ref="A1:L6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1">
    <sortCondition ref="H1:H6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7" totalsRowShown="0" headerRowDxfId="157" dataDxfId="156" headerRowBorderDxfId="154" tableBorderDxfId="155" totalsRowBorderDxfId="153">
  <autoFilter ref="A1:CJ34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8" totalsRowShown="0" headerRowDxfId="48" dataDxfId="47" headerRowBorderDxfId="45" tableBorderDxfId="46" totalsRowBorderDxfId="44">
  <autoFilter ref="A1:L5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6" totalsRowShown="0" headerRowDxfId="31" dataDxfId="30" headerRowBorderDxfId="28" tableBorderDxfId="29">
  <autoFilter ref="A1:L2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5" totalsRowShown="0" headerRowDxfId="15" dataDxfId="14" headerRowBorderDxfId="12" tableBorderDxfId="13">
  <autoFilter ref="A1:L32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1"/>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269.98689247685252</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16.365908680556458</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8440</v>
      </c>
      <c r="E4" s="65" t="s">
        <v>38964</v>
      </c>
      <c r="F4" s="66">
        <v>45932.894965277781</v>
      </c>
      <c r="G4" s="67">
        <f ca="1">IFERROR(NOW()-F4,"")</f>
        <v>4.0353124997636769E-2</v>
      </c>
      <c r="H4" s="90">
        <v>45932.889953703707</v>
      </c>
      <c r="I4" s="73" t="str">
        <f>IFERROR(VLOOKUP(D4,DB!A:F,6,0),"")</f>
        <v>Generator-SG</v>
      </c>
      <c r="J4" s="73" t="str">
        <f>IFERROR(VLOOKUP(D4,DB!A:G,7,0),"")</f>
        <v>Dead</v>
      </c>
      <c r="K4" s="69" t="s">
        <v>38970</v>
      </c>
      <c r="L4" s="70" t="str">
        <f>IFERROR(VLOOKUP(D4,DB!A:I,9,0),"")</f>
        <v>Latis</v>
      </c>
    </row>
    <row r="5" spans="1:12" ht="15" customHeight="1">
      <c r="A5" s="63"/>
      <c r="B5" s="73" t="str">
        <f>IFERROR(VLOOKUP(D5,DB!A:K,11,0),"")</f>
        <v/>
      </c>
      <c r="C5" s="64"/>
      <c r="D5" s="64"/>
      <c r="E5" s="65"/>
      <c r="F5" s="66"/>
      <c r="G5" s="67">
        <f ca="1">IFERROR(NOW()-F5,"")</f>
        <v>45932.935318402779</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45932.935318402779</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45932.935318402779</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45932.935318402779</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45932.935318402779</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45932.935318402779</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45932.935318402779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45932.935318402779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45932.935318402779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45932.935318402779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45932.935318402779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45932.935318402779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45932.935318402779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45932.935318402779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45932.935318402779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45932.935318402779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45932.935318402779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45932.935318402779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45932.935318402779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45932.935318402779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45932.935318402779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45932.935318402779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45932.935318402779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45932.935318402779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45932.935318402779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45932.935318402779</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45932.935318402779</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45932.935318402779</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45932.935318402779</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45932.935318402779</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45932.935318402779</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45932.935318402779</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45932.935318402779</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45932.935318402779</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45932.935318402779</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45932.935318402779</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45932.935318402779</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45932.935318402779</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45932.935318402779</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45932.935318402779</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45932.935318402779</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45932.935318402779</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45932.935318402779</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45932.935318402779</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45932.935318402779</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45932.935318402779</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45932.935318402779</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45932.935318402779</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45932.935318402779</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45932.935318402779</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45932.935318402779</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45932.935318402779</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45932.935318402779</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45932.935318402779</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45932.935318402779</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45932.935318402779</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45932.935318402779</v>
      </c>
      <c r="H61" s="68"/>
      <c r="I61" s="73" t="str">
        <f>IFERROR(VLOOKUP(D61,DB!A:F,6,0),"")</f>
        <v/>
      </c>
      <c r="J61" s="73" t="str">
        <f>IFERROR(VLOOKUP(D61,DB!A:G,7,0),"")</f>
        <v/>
      </c>
      <c r="K61" s="69"/>
      <c r="L61" s="70" t="str">
        <f>IFERROR(VLOOKUP(D61,DB!A:I,9,0),"")</f>
        <v/>
      </c>
    </row>
  </sheetData>
  <customSheetViews>
    <customSheetView guid="{F6042A99-DD27-4453-835D-0834D95730CC}" filter="1" showAutoFilter="1">
      <pageMargins left="0" right="0" top="0" bottom="0" header="0" footer="0"/>
      <autoFilter ref="B1:M1" xr:uid="{9FAD84CA-9186-490F-93CA-582ECB32240C}"/>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7"/>
  <sheetViews>
    <sheetView tabSelected="1" workbookViewId="0">
      <selection activeCell="D7" sqref="D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241.28353599536786</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126.20823506944726</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107.93548043981718</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39056</v>
      </c>
      <c r="B6" s="18" t="str">
        <f>IFERROR(VLOOKUP(D6,DB!A:K,11,0),"")</f>
        <v>R2</v>
      </c>
      <c r="C6" s="18">
        <v>1</v>
      </c>
      <c r="D6" s="18" t="s">
        <v>26433</v>
      </c>
      <c r="E6" s="131" t="s">
        <v>38964</v>
      </c>
      <c r="F6" s="102">
        <v>45932.864803240744</v>
      </c>
      <c r="G6" s="133">
        <f ca="1">IFERROR(NOW()-F6,"-")</f>
        <v>7.0515162035007961E-2</v>
      </c>
      <c r="H6" s="132">
        <v>45932.859780092593</v>
      </c>
      <c r="I6" s="18" t="str">
        <f>IFERROR(VLOOKUP(D6,DB!A:F,6,0),"")</f>
        <v>Power Cube</v>
      </c>
      <c r="J6" s="18" t="str">
        <f>IFERROR(VLOOKUP(D6,DB!A:G,7,0),"")</f>
        <v>Good+No BB Design</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45932.935318402779</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45932.935318402779</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45932.935318402779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45932.935318402779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45932.935318402779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45932.935318402779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45932.935318402779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45932.935318402779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45932.935318402779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45932.935318402779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45932.935318402779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45932.935318402779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45932.935318402779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45932.935318402779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45932.935318402779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45932.935318402779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45932.935318402779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45932.935318402779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45932.935318402779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45932.935318402779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45932.935318402779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45932.935318402779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45932.935318402779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45932.935318402779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45932.935318402779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45932.935318402779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45932.935318402779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45932.935318402779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45932.935318402779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45932.935318402779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45932.935318402779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45932.935318402779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45932.935318402779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45932.935318402779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45932.935318402779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45932.935318402779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45932.935318402779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45932.935318402779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45932.935318402779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45932.935318402779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45932.935318402779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45932.935318402779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45932.935318402779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45932.935318402779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45932.935318402779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45932.935318402779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45932.935318402779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45932.935318402779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45932.935318402779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45932.935318402779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45932.935318402779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45932.935318402779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45932.935318402779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45932.935318402779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45932.935318402779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45932.935318402779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45932.935318402779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45932.935318402779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45932.935318402779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45932.935318402779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45932.935318402779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45932.935318402779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45932.935318402779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45932.935318402779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45932.935318402779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45932.935318402779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45932.935318402779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45932.935318402779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45932.935318402779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45932.935318402779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45932.935318402779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45932.935318402779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45932.935318402779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45932.935318402779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45932.935318402779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45932.935318402779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45932.935318402779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45932.935318402779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45932.935318402779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45932.935318402779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45932.935318402779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45932.935318402779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45932.935318402779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45932.935318402779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45932.935318402779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45932.935318402779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45932.935318402779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45932.935318402779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45932.935318402779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45932.935318402779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45932.935318402779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45932.935318402779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45932.935318402779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45932.935318402779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45932.935318402779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45932.935318402779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45932.935318402779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45932.935318402779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45932.935318402779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45932.935318402779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45932.935318402779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45932.935318402779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45932.935318402779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45932.935318402779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45932.935318402779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45932.935318402779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45932.935318402779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45932.935318402779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45932.935318402779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45932.935318402779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45932.935318402779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45932.935318402779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45932.935318402779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45932.935318402779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45932.935318402779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45932.935318402779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45932.935318402779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45932.935318402779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45932.935318402779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45932.935318402779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45932.935318402779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45932.935318402779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45932.935318402779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45932.935318402779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45932.935318402779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45932.935318402779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45932.935318402779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45932.935318402779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45932.935318402779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45932.935318402779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45932.935318402779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45932.935318402779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45932.935318402779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45932.935318402779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45932.935318402779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45932.935318402779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45932.935318402779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45932.935318402779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45932.935318402779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45932.935318402779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45932.935318402779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45932.935318402779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45932.935318402779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45932.935318402779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45932.935318402779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45932.935318402779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45932.935318402779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45932.935318402779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45932.935318402779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45932.935318402779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45932.935318402779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45932.935318402779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45932.935318402779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45932.935318402779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45932.935318402779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45932.935318402779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45932.935318402779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45932.935318402779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45932.935318402779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45932.935318402779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45932.935318402779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45932.935318402779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45932.935318402779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45932.935318402779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45932.935318402779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45932.935318402779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45932.935318402779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45932.935318402779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45932.935318402779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45932.935318402779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45932.935318402779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45932.935318402779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45932.935318402779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45932.935318402779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45932.935318402779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45932.935318402779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45932.935318402779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45932.935318402779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45932.935318402779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45932.935318402779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45932.935318402779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45932.935318402779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45932.935318402779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45932.935318402779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45932.935318402779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45932.935318402779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45932.935318402779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45932.935318402779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45932.935318402779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45932.935318402779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45932.935318402779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45932.935318402779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45932.935318402779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45932.935318402779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45932.935318402779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45932.935318402779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45932.935318402779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45932.935318402779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45932.935318402779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45932.935318402779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45932.935318402779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45932.935318402779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45932.935318402779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45932.935318402779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45932.935318402779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45932.935318402779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45932.935318402779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45932.935318402779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45932.935318402779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45932.935318402779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45932.935318402779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45932.935318402779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45932.935318402779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45932.935318402779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45932.935318402779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45932.935318402779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45932.935318402779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45932.935318402779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45932.935318402779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45932.935318402779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45932.935318402779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45932.935318402779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45932.935318402779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45932.935318402779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45932.935318402779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45932.935318402779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45932.935318402779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45932.935318402779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45932.935318402779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45932.935318402779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45932.935318402779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45932.935318402779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45932.935318402779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45932.935318402779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45932.935318402779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45932.935318402779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45932.935318402779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45932.935318402779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45932.935318402779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45932.935318402779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45932.935318402779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45932.935318402779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45932.935318402779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45932.935318402779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45932.935318402779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45932.935318402779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45932.935318402779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45932.935318402779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45932.935318402779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45932.935318402779</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45932.935318402779</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45932.935318402779</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45932.935318402779</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45932.935318402779</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45932.935318402779</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45932.935318402779</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45932.935318402779</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45932.935318402779</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45932.935318402779</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45932.935318402779</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45932.935318402779</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45932.935318402779</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45932.935318402779</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45932.935318402779</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45932.935318402779</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45932.935318402779</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45932.935318402779</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45932.935318402779</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45932.935318402779</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45932.935318402779</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45932.935318402779</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45932.935318402779</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45932.935318402779</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45932.935318402779</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45932.935318402779</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45932.935318402779</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45932.935318402779</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45932.935318402779</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45932.935318402779</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45932.935318402779</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45932.935318402779</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45932.935318402779</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45932.935318402779</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45932.935318402779</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45932.935318402779</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45932.935318402779</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45932.935318402779</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45932.935318402779</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45932.935318402779</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45932.935318402779</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45932.935318402779</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45932.935318402779</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45932.935318402779</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45932.935318402779</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45932.935318402779</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45932.935318402779</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45932.935318402779</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45932.935318402779</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45932.935318402779</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45932.935318402779</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45932.935318402779</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45932.935318402779</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45932.935318402779</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45932.935318402779</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45932.935318402779</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45932.935318402779</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45932.935318402779</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45932.935318402779</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45932.935318402779</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45932.935318402779</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45932.935318402779</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45932.935318402779</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45932.935318402779</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45932.935318402779</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45932.935318402779</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45932.935318402779</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45932.935318402779</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45932.935318402779</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45932.935318402779</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45932.935318402779</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45932.935318402779</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45932.935318402779</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45932.935318402779</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45932.935318402779</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45932.935318402779</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45932.935318402779</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45932.935318402779</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45932.935318402779</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45932.935318402779</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45932.935318402779</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45932.935318402779</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45932.935318402779</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45932.935318402779</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45932.935318402779</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45932.935318402779</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45932.935318402779</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45932.935318402779</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45932.935318402779</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45932.935318402779</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45932.935318402779</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45932.935318402779</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sheetData>
  <dataValidations count="2">
    <dataValidation allowBlank="1" showInputMessage="1" showErrorMessage="1" sqref="E1" xr:uid="{4D935161-CDD3-4592-B877-3FB59C99E142}"/>
    <dataValidation type="list" allowBlank="1" showInputMessage="1" showErrorMessage="1" sqref="E3:E34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45932.935318402779</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45932.935318402779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45932.935318402779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45932.935318402779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45932.935318402779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45932.935318402779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45932.935318402779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45932.935318402779</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45932.935318402779</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45932.935318402779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45932.935318402779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45932.935318402779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45932.935318402779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45932.935318402779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45932.935318402779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45932.935318402779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45932.935318402779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45932.935318402779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45932.935318402779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45932.935318402779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45932.935318402779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45932.935318402779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45932.935318402779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45932.935318402779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45932.935318402779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45932.935318402779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45932.935318402779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45932.935318402779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45932.935318402779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45932.935318402779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45932.935318402779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45932.935318402779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45932.935318402779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45932.935318402779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45932.935318402779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45932.935318402779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45932.935318402779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45932.935318402779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45932.935318402779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45932.935318402779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45932.935318402779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45932.935318402779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45932.935318402779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45932.935318402779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45932.935318402779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45932.935318402779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45932.935318402779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45932.935318402779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45932.935318402779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45932.935318402779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45932.935318402779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45932.935318402779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45932.935318402779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45932.935318402779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45932.935318402779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45932.935318402779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45932.935318402779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45932.935318402779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45932.935318402779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45932.935318402779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45932.935318402779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45932.935318402779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45932.935318402779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45932.935318402779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45932.935318402779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45932.935318402779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45932.935318402779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45932.935318402779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45932.935318402779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45932.935318402779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45932.935318402779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45932.935318402779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45932.935318402779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45932.935318402779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45932.935318402779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45932.935318402779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45932.935318402779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45932.935318402779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45932.935318402779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45932.935318402779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45932.935318402779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45932.935318402779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45932.935318402779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45932.935318402779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45932.935318402779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45932.935318402779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45932.935318402779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45932.935318402779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45932.935318402779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45932.935318402779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45932.935318402779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45932.935318402779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45932.935318402779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45932.935318402779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45932.935318402779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45932.935318402779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45932.935318402779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45932.935318402779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45932.935318402779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45932.935318402779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45932.935318402779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45932.935318402779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45932.935318402779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45932.935318402779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45932.935318402779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45932.935318402779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45932.935318402779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45932.935318402779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45932.935318402779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45932.935318402779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45932.935318402779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45932.935318402779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45932.935318402779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45932.935318402779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45932.935318402779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45932.935318402779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45932.935318402779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45932.935318402779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45932.935318402779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45932.935318402779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45932.935318402779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45932.935318402779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45932.935318402779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45932.935318402779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45932.935318402779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45932.935318402779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45932.935318402779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45932.935318402779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45932.935318402779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45932.935318402779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45932.935318402779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45932.935318402779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45932.935318402779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45932.935318402779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45932.935318402779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45932.935318402779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45932.935318402779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45932.935318402779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45932.935318402779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45932.935318402779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45932.935318402779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45932.935318402779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45932.935318402779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45932.935318402779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45932.935318402779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45932.935318402779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45932.935318402779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45932.935318402779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45932.935318402779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45932.935318402779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45932.935318402779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45932.935318402779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45932.935318402779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45932.935318402779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45932.935318402779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45932.935318402779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45932.935318402779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45932.935318402779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45932.935318402779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45932.935318402779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45932.935318402779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45932.935318402779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45932.935318402779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45932.935318402779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45932.935318402779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45932.935318402779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45932.935318402779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45932.935318402779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45932.935318402779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45932.935318402779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45932.935318402779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45932.935318402779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45932.935318402779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45932.935318402779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45932.935318402779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45932.935318402779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45932.935318402779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45932.935318402779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45932.935318402779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45932.935318402779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45932.935318402779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45932.935318402779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45932.935318402779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45932.935318402779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45932.935318402779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45932.935318402779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45932.935318402779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45932.935318402779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45932.935318402779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45932.935318402779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45932.935318402779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45932.935318402779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45932.935318402779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45932.935318402779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45932.935318402779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45932.935318402779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45932.935318402779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45932.935318402779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45932.935318402779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45932.935318402779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45932.935318402779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45932.935318402779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45932.935318402779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45932.935318402779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45932.935318402779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45932.935318402779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45932.935318402779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45932.935318402779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45932.935318402779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45932.935318402779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45932.935318402779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45932.935318402779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45932.935318402779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45932.935318402779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45932.935318402779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45932.935318402779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45932.935318402779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45932.935318402779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45932.935318402779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45932.935318402779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45932.935318402779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45932.935318402779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45932.935318402779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45932.935318402779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45932.935318402779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45932.935318402779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45932.935318402779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45932.935318402779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45932.935318402779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45932.935318402779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45932.935318402779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45932.935318402779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45932.935318402779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45932.935318402779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45932.935318402779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45932.935318402779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45932.935318402779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45932.935318402779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45932.935318402779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45932.935318402779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45932.935318402779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45932.935318402779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45932.935318402779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45932.935318402779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45932.935318402779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45932.935318402779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45932.935318402779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45932.935318402779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45932.935318402779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45932.935318402779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45932.935318402779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45932.935318402779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45932.935318402779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45932.935318402779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45932.935318402779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45932.935318402779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45932.935318402779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45932.935318402779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45932.935318402779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45932.935318402779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45932.935318402779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45932.935318402779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45932.935318402779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45932.935318402779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45932.935318402779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45932.935318402779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45932.935318402779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45932.935318402779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45932.935318402779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45932.935318402779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45932.935318402779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45932.935318402779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45932.935318402779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45932.935318402779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45932.935318402779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45932.935318402779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45932.935318402779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45932.935318402779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45932.935318402779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45932.935318402779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45932.935318402779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45932.935318402779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45932.935318402779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45932.935318402779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45932.935318402779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45932.935318402779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45932.935318402779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45932.935318402779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45932.935318402779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45932.935318402779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45932.935318402779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45932.935318402779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45932.935318402779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45932.935318402779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45932.935318402779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45932.935318402779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45932.935318402779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45932.935318402779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45932.935318402779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45932.935318402779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45932.935318402779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45932.935318402779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45932.935318402779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45932.935318402779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45932.935318402779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45932.935318402779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45932.935318402779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45932.935318402779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45932.935318402779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45932.935318402779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45932.935318402779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45932.935318402779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45932.935318402779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45932.935318402779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45932.935318402779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45932.935318402779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45932.935318402779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45932.935318402779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45932.935318402779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45932.935318402779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45932.935318402779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45932.935318402779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45932.935318402779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45932.935318402779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45932.935318402779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45932.935318402779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45932.935318402779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45932.935318402779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45932.935318402779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45932.935318402779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45932.935318402779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45932.935318402779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45932.935318402779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45932.935318402779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45932.935318402779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45932.935318402779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45932.935318402779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45932.935318402779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45932.935318402779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45932.935318402779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45932.935318402779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45932.935318402779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45932.935318402779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45932.935318402779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45932.935318402779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45932.935318402779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45932.935318402779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45932.935318402779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45932.935318402779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45932.935318402779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45932.935318402779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45932.935318402779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45932.935318402779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45932.935318402779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45932.935318402779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45932.935318402779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45932.935318402779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45932.935318402779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45932.935318402779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45932.935318402779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45932.935318402779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45932.935318402779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45932.935318402779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45932.935318402779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45932.935318402779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45932.935318402779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45932.935318402779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45932.935318402779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45932.935318402779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45932.935318402779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45932.935318402779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45932.935318402779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45932.935318402779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45932.935318402779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45932.935318402779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45932.935318402779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45932.935318402779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45932.935318402779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45932.935318402779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45932.935318402779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45932.935318402779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45932.935318402779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45932.935318402779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45932.935318402779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45932.935318402779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45932.935318402779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45932.935318402779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45932.935318402779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45932.935318402779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45932.935318402779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45932.935318402779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45932.935318402779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45932.935318402779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45932.935318402779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45932.935318402779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45932.935318402779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45932.935318402779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45932.935318402779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45932.935318402779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45932.935318402779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45932.935318402779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45932.935318402779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45932.935318402779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45932.935318402779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45932.935318402779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45932.935318402779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45932.935318402779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45932.935318402779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45932.935318402779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45932.935318402779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45932.935318402779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45932.935318402779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45932.935318402779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45932.935318402779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45932.935318402779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45932.935318402779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45932.935318402779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45932.935318402779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45932.935318402779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45932.935318402779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45932.935318402779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45932.935318402779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45932.935318402779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45932.935318402779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45932.935318402779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45932.935318402779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45932.935318402779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45932.935318402779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45932.935318402779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45932.935318402779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45932.935318402779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45932.935318402779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45932.935318402779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45932.935318402779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45932.935318402779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45932.935318402779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45932.935318402779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45932.935318402779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45932.935318402779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45932.935318402779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45932.935318402779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45932.935318402779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45932.935318402779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45932.935318402779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45932.935318402779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45932.935318402779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45932.935318402779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45932.935318402779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45932.935318402779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45932.935318402779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45932.935318402779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45932.935318402779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45932.935318402779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45932.935318402779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45932.935318402779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45932.935318402779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45932.935318402779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45932.935318402779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45932.935318402779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45932.935318402779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45932.935318402779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45932.935318402779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45932.935318402779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45932.935318402779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45932.935318402779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45932.935318402779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45932.935318402779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45932.935318402779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45932.935318402779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45932.935318402779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45932.935318402779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45932.935318402779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45932.935318402779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45932.935318402779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45932.935318402779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45932.935318402779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45932.935318402779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45932.935318402779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45932.935318402779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45932.935318402779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45932.935318402779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45932.935318402779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45932.935318402779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45932.935318402779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45932.935318402779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45932.935318402779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45932.935318402779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45932.935318402779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45932.935318402779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45932.935318402779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45932.935318402779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45932.935318402779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45932.935318402779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45932.935318402779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45932.935318402779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45932.935318402779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45932.935318402779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45932.935318402779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45932.935318402779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45932.935318402779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45932.935318402779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45932.935318402779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45932.935318402779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45932.935318402779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45932.935318402779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45932.935318402779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45932.935318402779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45932.935318402779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45932.935318402779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45932.935318402779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45932.935318402779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45932.935318402779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45932.935318402779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45932.935318402779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45932.935318402779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45932.935318402779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45932.935318402779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45932.935318402779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45932.935318402779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45932.935318402779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45932.935318402779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45932.935318402779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45932.935318402779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45932.935318402779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45932.935318402779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45932.935318402779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45932.935318402779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45932.935318402779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45932.935318402779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45932.935318402779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45932.935318402779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45932.935318402779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45932.935318402779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45932.935318402779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45932.935318402779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45932.935318402779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45932.935318402779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45932.935318402779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45932.935318402779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45932.935318402779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45932.935318402779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45932.935318402779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45932.935318402779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45932.935318402779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45932.935318402779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45932.935318402779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45932.935318402779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45932.935318402779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45932.935318402779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45932.935318402779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45932.935318402779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45932.935318402779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45932.935318402779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45932.935318402779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45932.935318402779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45932.935318402779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45932.935318402779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45932.935318402779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45932.935318402779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45932.935318402779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45932.935318402779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45932.935318402779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45932.935318402779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45932.935318402779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45932.935318402779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45932.935318402779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45932.935318402779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45932.935318402779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45932.935318402779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45932.935318402779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45932.935318402779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45932.935318402779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45932.935318402779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45932.935318402779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45932.935318402779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45932.935318402779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45932.935318402779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45932.935318402779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45932.935318402779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45932.935318402779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45932.935318402779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45932.935318402779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45932.935318402779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45932.935318402779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45932.935318402779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45932.935318402779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45932.935318402779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45932.935318402779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45932.935318402779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45932.935318402779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45932.935318402779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45932.935318402779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45932.935318402779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45932.935318402779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45932.935318402779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45932.935318402779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45932.935318402779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45932.935318402779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45932.935318402779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45932.935318402779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45932.935318402779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45932.935318402779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45932.935318402779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45932.935318402779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45932.935318402779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45932.935318402779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45932.935318402779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45932.935318402779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45932.935318402779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45932.935318402779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45932.935318402779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45932.935318402779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45932.935318402779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45932.935318402779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45932.935318402779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45932.935318402779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45932.935318402779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45932.935318402779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45932.935318402779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45932.935318402779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45932.935318402779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45932.935318402779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45932.935318402779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45932.935318402779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45932.935318402779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45932.935318402779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45932.935318402779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45932.935318402779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45932.935318402779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45932.935318402779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45932.935318402779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45932.935318402779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45932.935318402779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45932.935318402779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45932.935318402779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45932.935318402779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45932.935318402779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45932.935318402779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45932.935318402779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45932.935318402779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45932.935318402779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45932.935318402779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45932.935318402779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45932.935318402779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45932.935318402779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45932.935318402779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45932.935318402779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45932.935318402779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45932.935318402779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45932.935318402779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45932.935318402779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45932.935318402779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45932.935318402779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45932.935318402779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45932.935318402779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45932.935318402779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45932.935318402779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45932.935318402779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45932.935318402779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45932.935318402779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45932.935318402779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45932.935318402779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45932.935318402779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45932.935318402779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45932.935318402779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45932.935318402779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45932.935318402779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45932.935318402779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45932.935318402779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45932.935318402779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45932.935318402779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45932.935318402779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45932.935318402779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45932.935318402779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45932.935318402779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45932.935318402779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45932.935318402779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45932.935318402779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45932.935318402779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45932.935318402779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45932.935318402779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45932.935318402779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45932.935318402779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45932.935318402779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45932.935318402779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45932.935318402779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45932.935318402779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45932.935318402779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45932.935318402779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45932.935318402779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45932.935318402779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45932.935318402779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45932.935318402779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45932.935318402779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45932.935318402779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45932.935318402779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45932.935318402779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45932.935318402779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45932.935318402779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45932.935318402779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45932.935318402779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45932.935318402779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45932.935318402779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45932.935318402779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45932.935318402779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45932.935318402779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45932.935318402779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45932.935318402779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45932.935318402779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45932.935318402779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45932.935318402779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45932.935318402779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45932.935318402779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45932.935318402779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45932.935318402779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45932.935318402779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45932.935318402779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45932.935318402779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45932.935318402779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45932.935318402779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45932.935318402779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45932.935318402779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45932.935318402779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45932.935318402779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45932.935318402779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45932.935318402779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45932.935318402779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45932.935318402779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45932.935318402779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45932.935318402779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45932.935318402779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45932.935318402779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45932.935318402779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45932.935318402779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45932.935318402779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45932.935318402779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45932.935318402779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45932.935318402779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45932.935318402779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45932.935318402779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45932.935318402779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45932.935318402779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45932.935318402779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45932.935318402779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45932.935318402779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45932.935318402779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45932.935318402779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45932.935318402779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45932.935318402779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45932.935318402779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45932.935318402779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45932.935318402779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45932.935318402779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45932.935318402779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45932.935318402779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45932.935318402779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45932.935318402779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45932.935318402779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45932.935318402779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45932.935318402779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45932.935318402779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45932.935318402779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45932.935318402779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45932.935318402779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45932.935318402779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45932.935318402779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45932.935318402779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45932.935318402779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45932.935318402779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45932.935318402779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45932.935318402779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45932.935318402779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45932.935318402779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45932.935318402779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45932.935318402779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45932.935318402779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45932.935318402779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45932.935318402779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45932.935318402779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45932.935318402779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45932.935318402779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45932.935318402779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45932.935318402779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45932.935318402779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45932.935318402779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45932.935318402779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45932.935318402779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45932.935318402779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45932.935318402779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45932.935318402779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45932.935318402779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45932.935318402779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45932.935318402779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45932.935318402779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45932.935318402779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45932.935318402779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45932.935318402779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45932.935318402779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45932.935318402779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45932.935318402779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45932.935318402779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45932.935318402779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45932.935318402779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45932.935318402779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45932.935318402779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45932.935318402779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45932.935318402779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45932.935318402779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45932.935318402779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45932.935318402779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45932.935318402779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45932.935318402779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45932.935318402779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45932.935318402779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45932.935318402779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45932.935318402779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45932.935318402779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45932.935318402779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45932.935318402779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45932.935318402779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45932.935318402779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45932.935318402779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45932.935318402779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45932.935318402779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45932.935318402779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45932.935318402779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45932.935318402779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45932.935318402779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45932.935318402779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45932.935318402779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45932.935318402779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45932.935318402779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45932.935318402779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45932.935318402779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45932.935318402779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45932.935318402779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45932.935318402779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45932.935318402779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45932.935318402779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45932.935318402779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45932.935318402779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45932.935318402779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45932.935318402779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45932.935318402779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45932.935318402779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45932.935318402779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45932.935318402779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45932.935318402779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45932.935318402779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45932.935318402779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45932.935318402779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45932.935318402779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45932.935318402779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45932.935318402779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45932.935318402779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45932.935318402779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45932.935318402779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45932.935318402779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45932.935318402779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45932.935318402779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45932.935318402779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45932.935318402779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45932.935318402779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45932.935318402779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45932.935318402779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45932.935318402779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45932.935318402779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45932.935318402779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45932.935318402779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45932.935318402779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45932.935318402779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45932.935318402779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45932.935318402779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45932.935318402779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45932.935318402779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45932.935318402779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45932.935318402779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45932.935318402779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45932.935318402779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45932.935318402779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45932.935318402779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45932.935318402779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45932.935318402779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45932.935318402779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45932.935318402779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45932.935318402779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45932.935318402779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45932.935318402779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45932.935318402779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45932.935318402779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45932.935318402779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45932.935318402779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45932.935318402779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45932.935318402779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45932.935318402779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45932.935318402779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45932.935318402779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45932.935318402779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45932.935318402779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45932.935318402779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45932.935318402779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45932.935318402779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45932.935318402779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45932.935318402779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45932.935318402779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45932.935318402779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45932.935318402779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45932.935318402779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45932.935318402779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45932.935318402779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45932.935318402779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45932.935318402779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45932.935318402779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45932.935318402779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45932.935318402779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45932.935318402779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45932.935318402779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45932.935318402779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45932.935318402779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45932.935318402779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45932.935318402779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45932.935318402779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45932.935318402779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45932.935318402779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45932.935318402779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45932.935318402779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45932.935318402779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45932.935318402779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45932.935318402779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45932.935318402779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45932.935318402779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45932.935318402779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45932.935318402779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45932.935318402779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45932.935318402779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45932.935318402779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45932.935318402779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45932.935318402779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45932.935318402779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45932.935318402779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45932.935318402779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45932.935318402779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45932.935318402779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45932.935318402779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45932.935318402779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45932.935318402779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45932.935318402779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45932.935318402779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45932.935318402779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45932.935318402779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45932.935318402779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45932.935318402779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45932.935318402779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45932.935318402779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45932.935318402779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45932.935318402779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45932.935318402779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45932.935318402779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45932.935318402779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45932.935318402779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45932.935318402779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45932.935318402779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45932.935318402779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45932.935318402779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45932.935318402779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45932.935318402779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45932.935318402779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45932.935318402779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45932.935318402779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45932.935318402779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45932.935318402779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45932.935318402779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45932.935318402779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45932.935318402779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45932.935318402779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45932.935318402779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45932.935318402779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45932.935318402779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45932.935318402779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45932.935318402779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45932.935318402779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45932.935318402779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45932.935318402779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45932.935318402779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45932.935318402779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45932.935318402779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45932.935318402779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45932.935318402779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45932.935318402779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45932.935318402779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45932.935318402779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45932.935318402779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45932.935318402779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45932.935318402779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45932.935318402779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45932.935318402779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45932.935318402779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45932.935318402779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45932.935318402779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45932.935318402779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45932.935318402779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45932.935318402779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45932.935318402779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45932.935318402779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45932.935318402779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45932.935318402779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45932.935318402779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45932.935318402779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45932.935318402779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45932.935318402779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45932.935318402779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45932.935318402779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45932.935318402779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45932.935318402779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45932.935318402779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45932.935318402779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45932.935318402779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45932.935318402779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45932.935318402779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45932.935318402779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45932.935318402779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45932.935318402779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45932.935318402779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45932.935318402779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45932.935318402779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45932.935318402779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45932.935318402779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45932.935318402779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45932.935318402779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45932.935318402779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45932.935318402779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45932.935318402779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45932.935318402779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45932.935318402779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45932.935318402779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45932.935318402779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45932.935318402779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45932.935318402779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45932.935318402779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45932.935318402779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45932.935318402779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45932.935318402779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45932.935318402779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45932.935318402779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45932.935318402779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45932.935318402779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45932.935318402779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45932.935318402779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45932.935318402779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45932.935318402779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45932.935318402779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45932.935318402779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45932.935318402779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45932.935318402779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45932.935318402779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45932.935318402779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45932.935318402779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45932.935318402779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45932.935318402779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45932.935318402779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45932.935318402779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45932.935318402779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45932.935318402779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45932.935318402779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45932.935318402779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45932.935318402779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45932.935318402779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45932.935318402779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45932.935318402779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45932.935318402779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45932.935318402779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45932.935318402779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45932.935318402779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45932.935318402779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45932.935318402779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45932.935318402779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45932.935318402779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45932.935318402779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45932.935318402779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45932.935318402779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45932.935318402779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45932.935318402779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45932.935318402779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45932.935318402779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45932.935318402779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45932.935318402779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45932.935318402779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45932.935318402779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45932.935318402779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45932.935318402779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45932.935318402779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45932.935318402779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45932.935318402779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45932.935318402779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45932.935318402779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45932.935318402779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45932.935318402779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45932.935318402779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45932.935318402779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45932.935318402779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45932.935318402779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45932.935318402779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45932.935318402779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45932.935318402779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45932.935318402779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45932.935318402779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45932.935318402779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45932.935318402779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45932.935318402779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45932.935318402779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45932.935318402779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45932.935318402779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45932.935318402779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45932.935318402779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45932.935318402779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45932.935318402779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45932.935318402779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45932.935318402779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45932.935318402779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45932.935318402779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45932.935318402779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45932.935318402779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45932.935318402779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45932.935318402779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45932.935318402779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45932.935318402779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45932.935318402779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45932.935318402779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45932.935318402779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45932.935318402779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45932.935318402779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45932.935318402779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45932.935318402779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45932.935318402779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45932.935318402779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45932.935318402779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45932.935318402779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45932.935318402779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45932.935318402779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45932.935318402779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45932.935318402779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45932.935318402779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45932.935318402779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45932.935318402779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45932.935318402779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45932.935318402779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45932.935318402779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45932.935318402779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45932.935318402779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45932.935318402779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45932.935318402779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45932.935318402779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45932.935318402779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45932.935318402779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45932.935318402779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45932.935318402779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45932.935318402779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45932.935318402779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45932.935318402779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45932.935318402779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45932.935318402779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45932.935318402779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45932.935318402779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45932.935318402779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45932.935318402779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45932.935318402779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45932.935318402779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45932.935318402779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45932.935318402779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45932.935318402779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45932.935318402779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45932.935318402779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45932.935318402779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45932.935318402779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45932.935318402779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45932.935318402779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45932.935318402779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45932.935318402779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45932.935318402779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45932.935318402779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45932.935318402779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45932.935318402779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45932.935318402779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45932.935318402779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45932.935318402779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45932.935318402779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45932.935318402779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45932.935318402779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45932.935318402779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45932.935318402779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45932.935318402779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45932.935318402779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45932.935318402779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45932.935318402779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45932.935318402779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45932.935318402779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45932.935318402779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45932.935318402779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45932.935318402779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45932.935318402779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45932.935318402779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45932.935318402779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45932.935318402779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45932.935318402779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45932.935318402779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45932.935318402779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45932.935318402779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45932.935318402779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45932.935318402779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45932.935318402779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45932.935318402779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45932.935318402779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45932.935318402779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45932.935318402779</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45932.935318402779</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45932.935318402779</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45932.935318402779</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45932.935318402779</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45932.935318402779</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45932.935318402779</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45932.935318402779</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45932.935318402779</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45932.935318402779</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45932.935318402779</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45932.935318402779</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45932.935318402779</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45932.935318402779</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45932.935318402779</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45932.935318402779</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workbookViewId="0">
      <selection activeCell="D6" sqref="D6"/>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229.45460081018246</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2.0450406250020023</v>
      </c>
      <c r="H3" s="113">
        <v>45930.847372685188</v>
      </c>
      <c r="I3" s="110" t="str">
        <f>IFERROR(VLOOKUP(D3,DB!A:F,6,0),"")</f>
        <v>SCECO</v>
      </c>
      <c r="J3" s="110" t="str">
        <f>IFERROR(VLOOKUP(D3,DB!A:G,7,0),"")</f>
        <v>In progress</v>
      </c>
      <c r="K3" s="115" t="s">
        <v>39062</v>
      </c>
      <c r="L3" s="107" t="str">
        <f>IFERROR(VLOOKUP(D3,DB!A:I,9,0),"")</f>
        <v>Latis</v>
      </c>
    </row>
    <row r="4" spans="1:16" ht="15" customHeight="1">
      <c r="A4" s="110"/>
      <c r="B4" s="110" t="str">
        <f>IFERROR(VLOOKUP(#REF!,DB!A:K,11,0),"")</f>
        <v/>
      </c>
      <c r="C4" s="111"/>
      <c r="D4" s="107"/>
      <c r="E4" s="112"/>
      <c r="F4" s="113"/>
      <c r="G4" s="114">
        <f ca="1">IFERROR(NOW()-F4,"")</f>
        <v>45932.935318402779</v>
      </c>
      <c r="H4" s="113"/>
      <c r="I4" s="110" t="str">
        <f>IFERROR(VLOOKUP(#REF!,DB!A:F,6,0),"")</f>
        <v/>
      </c>
      <c r="J4" s="110" t="str">
        <f>IFERROR(VLOOKUP(#REF!,DB!A:G,7,0),"")</f>
        <v/>
      </c>
      <c r="K4" s="115"/>
      <c r="L4" s="107" t="str">
        <f>IFERROR(VLOOKUP(#REF!,DB!A:I,9,0),"")</f>
        <v/>
      </c>
    </row>
    <row r="5" spans="1:16" ht="15" customHeight="1">
      <c r="A5" s="110"/>
      <c r="B5" s="110" t="str">
        <f>IFERROR(VLOOKUP(D4,DB!A:K,11,0),"")</f>
        <v/>
      </c>
      <c r="C5" s="111"/>
      <c r="D5" s="141"/>
      <c r="E5" s="112"/>
      <c r="F5" s="113"/>
      <c r="G5" s="114">
        <f ca="1">IFERROR(NOW()-F5,"")</f>
        <v>45932.935318402779</v>
      </c>
      <c r="H5" s="113"/>
      <c r="I5" s="110" t="str">
        <f>IFERROR(VLOOKUP(D4,DB!A:F,6,0),"")</f>
        <v/>
      </c>
      <c r="J5" s="110" t="str">
        <f>IFERROR(VLOOKUP(D4,DB!A:G,7,0),"")</f>
        <v/>
      </c>
      <c r="K5" s="115"/>
      <c r="L5" s="107" t="str">
        <f>IFERROR(VLOOKUP(D4,DB!A:I,9,0),"")</f>
        <v/>
      </c>
    </row>
    <row r="6" spans="1:16" ht="15" customHeight="1">
      <c r="A6" s="110"/>
      <c r="B6" s="110" t="str">
        <f>IFERROR(VLOOKUP(D6,DB!A:K,11,0),"")</f>
        <v/>
      </c>
      <c r="C6" s="111"/>
      <c r="D6" s="107"/>
      <c r="E6" s="112"/>
      <c r="F6" s="113"/>
      <c r="G6" s="114">
        <f ca="1">IFERROR(NOW()-F6,"")</f>
        <v>45932.935318402779</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45932.935318402779</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45932.935318402779</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45932.935318402779</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45932.935318402779</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45932.935318402779</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45932.935318402779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45932.935318402779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45932.935318402779</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45932.935318402779</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45932.935318402779</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45932.935318402779</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45932.935318402779</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45932.935318402779</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45932.935318402779</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45932.935318402779</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45932.935318402779</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45932.935318402779</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45932.935318402779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45932.935318402779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45932.935318402779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45932.935318402779</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45932.935318402779</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45932.935318402779</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45932.935318402779</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45932.935318402779</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45932.935318402779</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45932.935318402779</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45932.935318402779</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45932.935318402779</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45932.935318402779</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45932.935318402779</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45932.935318402779</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45932.935318402779</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45932.935318402779</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45932.935318402779</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45932.935318402779</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45932.935318402779</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45932.935318402779</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45932.935318402779</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45932.935318402779</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45932.935318402779</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45932.935318402779</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45932.935318402779</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45932.935318402779</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45932.935318402779</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45932.935318402779</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45932.935318402779</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45932.935318402779</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45932.935318402779</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45932.935318402779</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45932.935318402779</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45932.935318402779</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45932.935318402779</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45932.935318402779</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45932.935318402779</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45932.935318402779</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45932.935318402779</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45932.935318402779</v>
      </c>
      <c r="H64" s="113"/>
      <c r="I64" s="110" t="str">
        <f>IFERROR(VLOOKUP(D64,DB!A:F,6,0),"")</f>
        <v/>
      </c>
      <c r="J64" s="110" t="str">
        <f>IFERROR(VLOOKUP(D64,DB!A:G,7,0),"")</f>
        <v/>
      </c>
      <c r="K64" s="115"/>
      <c r="L64" s="107" t="str">
        <f>IFERROR(VLOOKUP(D64,DB!A:I,9,0),"")</f>
        <v/>
      </c>
    </row>
  </sheetData>
  <dataValidations count="2">
    <dataValidation allowBlank="1" showInputMessage="1" showErrorMessage="1" sqref="E1" xr:uid="{A4F81451-56CC-4543-9497-104C4E44EE4B}"/>
    <dataValidation type="list" allowBlank="1" showInputMessage="1" showErrorMessage="1" sqref="E2:E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topLeftCell="A27" workbookViewId="0">
      <selection activeCell="D59" sqref="D5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39063</v>
      </c>
      <c r="B2" s="37" t="str">
        <f>IFERROR(VLOOKUP(D2,DB!A:K,11,0),"")</f>
        <v>R5</v>
      </c>
      <c r="C2" s="37">
        <v>3</v>
      </c>
      <c r="D2" s="37" t="s">
        <v>36000</v>
      </c>
      <c r="E2" s="37" t="s">
        <v>38964</v>
      </c>
      <c r="F2" s="38">
        <v>45891.832060185188</v>
      </c>
      <c r="G2" s="39">
        <f t="shared" ref="G2" ca="1" si="0">IFERROR(NOW()-F2,"-")</f>
        <v>41.103258217590337</v>
      </c>
      <c r="H2" s="38">
        <v>45891.790393518517</v>
      </c>
      <c r="I2" s="37" t="str">
        <f>IFERROR(VLOOKUP(D2,DB!A:F,6,0),"")</f>
        <v>Generator-SG</v>
      </c>
      <c r="J2" s="37" t="str">
        <f>IFERROR(VLOOKUP(D2,DB!A:G,7,0),"")</f>
        <v>Vandalized</v>
      </c>
      <c r="K2" s="37" t="s">
        <v>39064</v>
      </c>
      <c r="L2" s="37" t="str">
        <f>IFERROR(VLOOKUP(D2,DB!A:I,9,0),"")</f>
        <v>Latis</v>
      </c>
      <c r="M2" s="136"/>
    </row>
    <row r="3" spans="1:13" ht="30.75">
      <c r="A3" s="37" t="s">
        <v>39065</v>
      </c>
      <c r="B3" s="37" t="str">
        <f>IFERROR(VLOOKUP(D3,DB!A:K,11,0),"")</f>
        <v>R5</v>
      </c>
      <c r="C3" s="37">
        <v>1</v>
      </c>
      <c r="D3" s="37" t="s">
        <v>31295</v>
      </c>
      <c r="E3" s="37" t="s">
        <v>38967</v>
      </c>
      <c r="F3" s="38">
        <v>45926.188877314817</v>
      </c>
      <c r="G3" s="39">
        <f ca="1">IFERROR(NOW()-F3,"-")</f>
        <v>6.7464410879620118</v>
      </c>
      <c r="H3" s="38">
        <v>45926.158159722225</v>
      </c>
      <c r="I3" s="37" t="str">
        <f>IFERROR(VLOOKUP(D3,DB!A:F,6,0),"")</f>
        <v>SCECO</v>
      </c>
      <c r="J3" s="37" t="str">
        <f>IFERROR(VLOOKUP(D3,DB!A:G,7,0),"")</f>
        <v>Good</v>
      </c>
      <c r="K3" s="37" t="s">
        <v>39066</v>
      </c>
      <c r="L3" s="37" t="str">
        <f>IFERROR(VLOOKUP(D3,DB!A:I,9,0),"")</f>
        <v>Latis</v>
      </c>
      <c r="M3" s="136"/>
    </row>
    <row r="4" spans="1:13" ht="15">
      <c r="A4" s="37"/>
      <c r="B4" s="37" t="str">
        <f>IFERROR(VLOOKUP(D4,DB!A:K,11,0),"")</f>
        <v/>
      </c>
      <c r="C4" s="37"/>
      <c r="D4" s="37"/>
      <c r="E4" s="37"/>
      <c r="F4" s="38"/>
      <c r="G4" s="39">
        <f ca="1">IFERROR(NOW()-F4,"-")</f>
        <v>45932.935318402779</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45932.935318402779</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45932.935318402779</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45932.935318402779</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45932.935318402779</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45932.935318402779</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45932.935318402779</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45932.935318402779</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45932.935318402779</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45932.935318402779</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45932.935318402779</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45932.935318402779</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45932.935318402779</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45932.935318402779</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45932.935318402779</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45932.935318402779</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45932.935318402779</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45932.935318402779</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45932.935318402779</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45932.935318402779</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45932.935318402779</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45932.935318402779</v>
      </c>
      <c r="H25" s="38"/>
      <c r="I25" s="37" t="str">
        <f>IFERROR(VLOOKUP(D25,DB!A:F,6,0),"")</f>
        <v/>
      </c>
      <c r="J25" s="37" t="str">
        <f>IFERROR(VLOOKUP(D25,DB!A:G,7,0),"")</f>
        <v/>
      </c>
      <c r="K25" s="37"/>
      <c r="L25" s="37" t="str">
        <f>IFERROR(VLOOKUP(D25,DB!A:I,9,0),"")</f>
        <v/>
      </c>
      <c r="M25" s="136"/>
    </row>
    <row r="26" spans="1:13" ht="15.75">
      <c r="A26" s="37"/>
      <c r="B26" s="37" t="str">
        <f>IFERROR(VLOOKUP(D26,DB!A:K,11,0),"")</f>
        <v/>
      </c>
      <c r="C26" s="37"/>
      <c r="D26" s="142"/>
      <c r="E26" s="37"/>
      <c r="F26" s="38"/>
      <c r="G26" s="39">
        <f ca="1">IFERROR(NOW()-F26,"-")</f>
        <v>45932.935318402779</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45932.935318402779</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45932.935318402779</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45932.935318402779</v>
      </c>
      <c r="H29" s="38"/>
      <c r="I29" s="37" t="str">
        <f>IFERROR(VLOOKUP(D29,DB!A:F,6,0),"")</f>
        <v/>
      </c>
      <c r="J29" s="37" t="str">
        <f>IFERROR(VLOOKUP(D29,DB!A:G,7,0),"")</f>
        <v/>
      </c>
      <c r="K29" s="37"/>
      <c r="L29" s="37" t="str">
        <f>IFERROR(VLOOKUP(D29,DB!A:I,9,0),"")</f>
        <v/>
      </c>
      <c r="M29" s="136"/>
    </row>
    <row r="30" spans="1:13" ht="15.75">
      <c r="A30" s="37"/>
      <c r="B30" s="37" t="str">
        <f>IFERROR(VLOOKUP(D30,DB!A:K,11,0),"")</f>
        <v/>
      </c>
      <c r="C30" s="37"/>
      <c r="D30" s="142"/>
      <c r="E30" s="37"/>
      <c r="F30" s="38"/>
      <c r="G30" s="39">
        <f ca="1">IFERROR(NOW()-F30,"-")</f>
        <v>45932.935318402779</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45932.935318402779</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45932.935318402779</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45932.935318402779</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45932.935318402779</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45932.935318402779</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45932.935318402779</v>
      </c>
      <c r="H36" s="38"/>
      <c r="I36" s="37" t="str">
        <f>IFERROR(VLOOKUP(D36,DB!A:F,6,0),"")</f>
        <v/>
      </c>
      <c r="J36" s="37" t="str">
        <f>IFERROR(VLOOKUP(D36,DB!A:G,7,0),"")</f>
        <v/>
      </c>
      <c r="K36" s="37"/>
      <c r="L36" s="37" t="str">
        <f>IFERROR(VLOOKUP(D36,DB!A:I,9,0),"")</f>
        <v/>
      </c>
      <c r="M36" s="136"/>
    </row>
    <row r="37" spans="1:13" ht="15">
      <c r="A37" s="92"/>
      <c r="B37" s="92" t="str">
        <f>IFERROR(VLOOKUP(D37,DB!A:K,11,0),"")</f>
        <v/>
      </c>
      <c r="C37" s="92"/>
      <c r="D37" s="92"/>
      <c r="E37" s="92"/>
      <c r="F37" s="134"/>
      <c r="G37" s="135">
        <f ca="1">IFERROR(NOW()-F37,"-")</f>
        <v>45932.935318402779</v>
      </c>
      <c r="H37" s="134"/>
      <c r="I37" s="92" t="str">
        <f>IFERROR(VLOOKUP(D37,DB!A:F,6,0),"")</f>
        <v/>
      </c>
      <c r="J37" s="92" t="str">
        <f>IFERROR(VLOOKUP(D37,DB!A:G,7,0),"")</f>
        <v/>
      </c>
      <c r="K37" s="92"/>
      <c r="L37" s="92" t="str">
        <f>IFERROR(VLOOKUP(D37,DB!A:I,9,0),"")</f>
        <v/>
      </c>
      <c r="M37" s="136"/>
    </row>
    <row r="38" spans="1:13" ht="15">
      <c r="A38" s="37"/>
      <c r="B38" s="37" t="str">
        <f>IFERROR(VLOOKUP(D38,DB!A:K,11,0),"")</f>
        <v/>
      </c>
      <c r="C38" s="37"/>
      <c r="D38" s="37"/>
      <c r="E38" s="37"/>
      <c r="F38" s="38"/>
      <c r="G38" s="39">
        <f ca="1">IFERROR(NOW()-F38,"-")</f>
        <v>45932.935318402779</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45932.935318402779</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45932.935318402779</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45932.935318402779</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45932.935318402779</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45932.935318402779</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45932.935318402779</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45932.935318402779</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45932.935318402779</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45932.935318402779</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45932.935318402779</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45932.935318402779</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45932.935318402779</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45932.935318402779</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45932.935318402779</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45932.935318402779</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45932.935318402779</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45932.935318402779</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45932.935318402779</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45932.935318402779</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45932.935318402779</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45932.935318402779</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45932.935318402779</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45932.935318402779</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45932.935318402779</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45932.935318402779</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45932.935318402779</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45932.935318402779</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45932.935318402779</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45932.935318402779</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45932.935318402779</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45932.935318402779</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45932.935318402779</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45932.935318402779</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45932.935318402779</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45932.935318402779</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45932.935318402779</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45932.935318402779</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45932.935318402779</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45932.935318402779</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45932.935318402779</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45932.935318402779</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45932.935318402779</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45932.935318402779</v>
      </c>
      <c r="H81" s="38"/>
      <c r="I81" s="37" t="str">
        <f>IFERROR(VLOOKUP(D81,DB!A:F,6,0),"")</f>
        <v/>
      </c>
      <c r="J81" s="37" t="str">
        <f>IFERROR(VLOOKUP(D81,DB!A:G,7,0),"")</f>
        <v/>
      </c>
      <c r="K81" s="37"/>
      <c r="L81" s="37" t="str">
        <f>IFERROR(VLOOKUP(D81,DB!A:I,9,0),"")</f>
        <v/>
      </c>
      <c r="M81" s="136"/>
    </row>
    <row r="82" spans="1:13" ht="15">
      <c r="A82" s="37"/>
      <c r="B82" s="37" t="str">
        <f>IFERROR(VLOOKUP(D82,DB!A:K,11,0),"")</f>
        <v/>
      </c>
      <c r="C82" s="37"/>
      <c r="D82" s="37"/>
      <c r="E82" s="37"/>
      <c r="F82" s="38"/>
      <c r="G82" s="39">
        <f ca="1">IFERROR(NOW()-F82,"-")</f>
        <v>45932.935318402779</v>
      </c>
      <c r="H82" s="38"/>
      <c r="I82" s="37" t="str">
        <f>IFERROR(VLOOKUP(D82,DB!A:F,6,0),"")</f>
        <v/>
      </c>
      <c r="J82" s="37" t="str">
        <f>IFERROR(VLOOKUP(D82,DB!A:G,7,0),"")</f>
        <v/>
      </c>
      <c r="K82" s="37"/>
      <c r="L82" s="37" t="str">
        <f>IFERROR(VLOOKUP(D82,DB!A:I,9,0),"")</f>
        <v/>
      </c>
      <c r="M82" s="136"/>
    </row>
    <row r="83" spans="1:13" ht="15">
      <c r="A83" s="37"/>
      <c r="B83" s="37" t="str">
        <f>IFERROR(VLOOKUP(D83,DB!A:K,11,0),"")</f>
        <v/>
      </c>
      <c r="C83" s="37"/>
      <c r="D83" s="37"/>
      <c r="E83" s="37"/>
      <c r="F83" s="38"/>
      <c r="G83" s="39">
        <f ca="1">IFERROR(NOW()-F83,"-")</f>
        <v>45932.935318402779</v>
      </c>
      <c r="H83" s="38"/>
      <c r="I83" s="37" t="str">
        <f>IFERROR(VLOOKUP(D83,DB!A:F,6,0),"")</f>
        <v/>
      </c>
      <c r="J83" s="37" t="str">
        <f>IFERROR(VLOOKUP(D83,DB!A:G,7,0),"")</f>
        <v/>
      </c>
      <c r="K83" s="37"/>
      <c r="L83" s="37" t="str">
        <f>IFERROR(VLOOKUP(D83,DB!A:I,9,0),"")</f>
        <v/>
      </c>
      <c r="M83" s="136"/>
    </row>
    <row r="84" spans="1:13" ht="15">
      <c r="A84" s="92"/>
      <c r="B84" s="92" t="str">
        <f>IFERROR(VLOOKUP(D84,DB!A:K,11,0),"")</f>
        <v/>
      </c>
      <c r="C84" s="92"/>
      <c r="D84" s="92"/>
      <c r="E84" s="92"/>
      <c r="F84" s="134"/>
      <c r="G84" s="135">
        <f ca="1">IFERROR(NOW()-F84,"-")</f>
        <v>45932.935318402779</v>
      </c>
      <c r="H84" s="134"/>
      <c r="I84" s="92" t="str">
        <f>IFERROR(VLOOKUP(D84,DB!A:F,6,0),"")</f>
        <v/>
      </c>
      <c r="J84" s="92" t="str">
        <f>IFERROR(VLOOKUP(D84,DB!A:G,7,0),"")</f>
        <v/>
      </c>
      <c r="K84" s="92"/>
      <c r="L84" s="92" t="str">
        <f>IFERROR(VLOOKUP(D84,DB!A:I,9,0),"")</f>
        <v/>
      </c>
      <c r="M84" s="136"/>
    </row>
    <row r="85" spans="1:13" ht="15">
      <c r="A85" s="92"/>
      <c r="B85" s="92" t="str">
        <f>IFERROR(VLOOKUP(D85,DB!A:K,11,0),"")</f>
        <v/>
      </c>
      <c r="C85" s="92"/>
      <c r="D85" s="92"/>
      <c r="E85" s="92"/>
      <c r="F85" s="134"/>
      <c r="G85" s="135">
        <f ca="1">IFERROR(NOW()-F85,"-")</f>
        <v>45932.935318402779</v>
      </c>
      <c r="H85" s="134"/>
      <c r="I85" s="92" t="str">
        <f>IFERROR(VLOOKUP(D85,DB!A:F,6,0),"")</f>
        <v/>
      </c>
      <c r="J85" s="92" t="str">
        <f>IFERROR(VLOOKUP(D85,DB!A:G,7,0),"")</f>
        <v/>
      </c>
      <c r="K85" s="92"/>
      <c r="L85" s="92" t="str">
        <f>IFERROR(VLOOKUP(D85,DB!A:I,9,0),"")</f>
        <v/>
      </c>
    </row>
    <row r="86" spans="1:13" ht="15">
      <c r="A86" s="37"/>
      <c r="B86" s="37" t="str">
        <f>IFERROR(VLOOKUP(D86,DB!A:K,11,0),"")</f>
        <v/>
      </c>
      <c r="C86" s="37"/>
      <c r="D86" s="37"/>
      <c r="E86" s="37"/>
      <c r="F86" s="38"/>
      <c r="G86" s="39">
        <f ca="1">IFERROR(NOW()-F86,"-")</f>
        <v>45932.935318402779</v>
      </c>
      <c r="H86" s="38"/>
      <c r="I86" s="37" t="str">
        <f>IFERROR(VLOOKUP(D86,DB!A:F,6,0),"")</f>
        <v/>
      </c>
      <c r="J86" s="37" t="str">
        <f>IFERROR(VLOOKUP(D86,DB!A:G,7,0),"")</f>
        <v/>
      </c>
      <c r="K86" s="37"/>
      <c r="L86" s="37" t="str">
        <f>IFERROR(VLOOKUP(D86,DB!A:I,9,0),"")</f>
        <v/>
      </c>
    </row>
    <row r="87" spans="1:13" ht="15">
      <c r="A87" s="37"/>
      <c r="B87" s="37" t="str">
        <f>IFERROR(VLOOKUP(D87,DB!A:K,11,0),"")</f>
        <v/>
      </c>
      <c r="C87" s="37"/>
      <c r="D87" s="37"/>
      <c r="E87" s="37"/>
      <c r="F87" s="38"/>
      <c r="G87" s="39">
        <f ca="1">IFERROR(NOW()-F87,"-")</f>
        <v>45932.935318402779</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45932.935318402779</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45932.935318402779</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45932.935318402779</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45932.935318402779</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45932.935318402779</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45932.935318402779</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45932.935318402779</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45932.935318402779</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45932.935318402779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45932.935318402779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45932.935318402779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45932.935318402779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45932.935318402779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45932.935318402779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45932.935318402779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45932.935318402779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45932.935318402779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45932.935318402779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45932.935318402779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45932.935318402779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45932.935318402779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45932.935318402779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45932.935318402779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45932.935318402779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45932.935318402779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45932.935318402779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45932.935318402779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45932.935318402779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45932.935318402779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45932.935318402779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45932.935318402779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45932.935318402779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45932.935318402779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45932.935318402779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45932.935318402779</v>
      </c>
      <c r="H122" s="38"/>
      <c r="I122" s="37" t="str">
        <f>IFERROR(VLOOKUP(D122,DB!A:F,6,0),"")</f>
        <v/>
      </c>
      <c r="J122" s="37" t="str">
        <f>IFERROR(VLOOKUP(D122,DB!A:G,7,0),"")</f>
        <v/>
      </c>
      <c r="K122" s="37"/>
      <c r="L122" s="37" t="str">
        <f>IFERROR(VLOOKUP(D122,DB!A:I,9,0),"")</f>
        <v/>
      </c>
    </row>
    <row r="123" spans="1:12" ht="15">
      <c r="A123" s="92"/>
      <c r="B123" s="92" t="str">
        <f>IFERROR(VLOOKUP(D123,DB!A:K,11,0),"")</f>
        <v/>
      </c>
      <c r="C123" s="92"/>
      <c r="D123" s="92"/>
      <c r="E123" s="92"/>
      <c r="F123" s="134"/>
      <c r="G123" s="135">
        <f ca="1">IFERROR(NOW()-F123,"-")</f>
        <v>45932.935318402779</v>
      </c>
      <c r="H123" s="134"/>
      <c r="I123" s="92" t="str">
        <f>IFERROR(VLOOKUP(D123,DB!A:F,6,0),"")</f>
        <v/>
      </c>
      <c r="J123" s="92" t="str">
        <f>IFERROR(VLOOKUP(D123,DB!A:G,7,0),"")</f>
        <v/>
      </c>
      <c r="K123" s="92"/>
      <c r="L123" s="92" t="str">
        <f>IFERROR(VLOOKUP(D123,DB!A:I,9,0),"")</f>
        <v/>
      </c>
    </row>
    <row r="124" spans="1:12" ht="15">
      <c r="A124" s="37"/>
      <c r="B124" s="37" t="str">
        <f>IFERROR(VLOOKUP(D124,DB!A:K,11,0),"")</f>
        <v/>
      </c>
      <c r="C124" s="37"/>
      <c r="D124" s="37"/>
      <c r="E124" s="37"/>
      <c r="F124" s="38"/>
      <c r="G124" s="39">
        <f ca="1">IFERROR(NOW()-F124,"-")</f>
        <v>45932.935318402779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45932.935318402779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45932.935318402779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45932.935318402779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45932.935318402779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45932.935318402779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45932.935318402779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45932.935318402779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45932.935318402779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45932.935318402779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45932.935318402779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45932.935318402779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45932.935318402779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45932.935318402779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45932.935318402779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45932.935318402779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45932.935318402779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45932.935318402779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45932.935318402779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45932.935318402779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45932.935318402779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45932.935318402779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45932.935318402779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45932.935318402779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45932.935318402779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45932.935318402779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45932.935318402779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45932.935318402779</v>
      </c>
      <c r="H151" s="38"/>
      <c r="I151" s="37" t="str">
        <f>IFERROR(VLOOKUP(D151,DB!A:F,6,0),"")</f>
        <v/>
      </c>
      <c r="J151" s="37" t="str">
        <f>IFERROR(VLOOKUP(D151,DB!A:G,7,0),"")</f>
        <v/>
      </c>
      <c r="K151" s="37"/>
      <c r="L151" s="37" t="str">
        <f>IFERROR(VLOOKUP(D151,DB!A:I,9,0),"")</f>
        <v/>
      </c>
    </row>
    <row r="152" spans="1:12" ht="15">
      <c r="A152" s="92"/>
      <c r="B152" s="92" t="str">
        <f>IFERROR(VLOOKUP(D152,DB!A:K,11,0),"")</f>
        <v/>
      </c>
      <c r="C152" s="92"/>
      <c r="D152" s="92"/>
      <c r="E152" s="92"/>
      <c r="F152" s="134"/>
      <c r="G152" s="135">
        <f ca="1">IFERROR(NOW()-F152,"-")</f>
        <v>45932.935318402779</v>
      </c>
      <c r="H152" s="134"/>
      <c r="I152" s="92" t="str">
        <f>IFERROR(VLOOKUP(D152,DB!A:F,6,0),"")</f>
        <v/>
      </c>
      <c r="J152" s="92" t="str">
        <f>IFERROR(VLOOKUP(D152,DB!A:G,7,0),"")</f>
        <v/>
      </c>
      <c r="K152" s="92"/>
      <c r="L152" s="92" t="str">
        <f>IFERROR(VLOOKUP(D152,DB!A:I,9,0),"")</f>
        <v/>
      </c>
    </row>
    <row r="153" spans="1:12" ht="15">
      <c r="A153" s="37"/>
      <c r="B153" s="37" t="str">
        <f>IFERROR(VLOOKUP(D153,DB!A:K,11,0),"")</f>
        <v/>
      </c>
      <c r="C153" s="37"/>
      <c r="D153" s="37"/>
      <c r="E153" s="37"/>
      <c r="F153" s="38"/>
      <c r="G153" s="39">
        <f ca="1">IFERROR(NOW()-F153,"-")</f>
        <v>45932.935318402779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45932.935318402779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45932.935318402779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45932.935318402779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45932.935318402779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45932.935318402779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45932.935318402779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45932.935318402779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45932.935318402779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45932.935318402779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45932.935318402779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45932.935318402779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45932.935318402779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45932.935318402779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45932.935318402779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45932.935318402779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45932.935318402779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45932.935318402779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45932.935318402779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45932.935318402779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45932.935318402779</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45932.935318402779</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45932.935318402779</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45932.935318402779</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45932.935318402779</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45932.935318402779</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45932.935318402779</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45932.935318402779</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45932.935318402779</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45932.935318402779</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45932.935318402779</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45932.935318402779</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45932.935318402779</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45932.935318402779</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45932.935318402779</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45932.935318402779</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45932.935318402779</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45932.935318402779</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45932.935318402779</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45932.935318402779</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45932.935318402779</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45932.935318402779</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45932.935318402779</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45932.935318402779</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45932.935318402779</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45932.935318402779</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45932.935318402779</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45932.935318402779</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45932.935318402779</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45932.935318402779</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45932.935318402779</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45932.935318402779</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45932.935318402779</v>
      </c>
      <c r="H205" s="38"/>
      <c r="I205" s="37" t="str">
        <f>IFERROR(VLOOKUP(D205,DB!A:F,6,0),"")</f>
        <v/>
      </c>
      <c r="J205" s="37" t="str">
        <f>IFERROR(VLOOKUP(D205,DB!A:G,7,0),"")</f>
        <v/>
      </c>
      <c r="K205" s="37"/>
      <c r="L205" s="37" t="str">
        <f>IFERROR(VLOOKUP(D205,DB!A:I,9,0),"")</f>
        <v/>
      </c>
    </row>
    <row r="206" spans="1:12" ht="15">
      <c r="A206" s="92"/>
      <c r="B206" s="92" t="str">
        <f>IFERROR(VLOOKUP(D206,DB!A:K,11,0),"")</f>
        <v/>
      </c>
      <c r="C206" s="92"/>
      <c r="D206" s="92"/>
      <c r="E206" s="92"/>
      <c r="F206" s="134"/>
      <c r="G206" s="135">
        <f ca="1">IFERROR(NOW()-F206,"-")</f>
        <v>45932.935318402779</v>
      </c>
      <c r="H206" s="134"/>
      <c r="I206" s="92" t="str">
        <f>IFERROR(VLOOKUP(D206,DB!A:F,6,0),"")</f>
        <v/>
      </c>
      <c r="J206" s="92" t="str">
        <f>IFERROR(VLOOKUP(D206,DB!A:G,7,0),"")</f>
        <v/>
      </c>
      <c r="K206" s="92"/>
      <c r="L206" s="92" t="str">
        <f>IFERROR(VLOOKUP(D206,DB!A:I,9,0),"")</f>
        <v/>
      </c>
    </row>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1" ht="15"/>
    <row r="462" ht="15"/>
    <row r="463" ht="15"/>
    <row r="464" ht="15"/>
    <row r="465" ht="15"/>
    <row r="466" ht="15"/>
    <row r="467" ht="15"/>
    <row r="468" ht="15"/>
    <row r="469" ht="15"/>
    <row r="470" ht="15"/>
    <row r="471" ht="15"/>
    <row r="472" ht="15"/>
    <row r="473" ht="15"/>
    <row r="474" ht="15"/>
    <row r="476" ht="15"/>
    <row r="477" ht="15"/>
    <row r="478" ht="15"/>
    <row r="479" ht="15"/>
    <row r="480" ht="15"/>
    <row r="481" ht="15"/>
    <row r="483" ht="15"/>
    <row r="484" ht="15"/>
    <row r="485" ht="15"/>
    <row r="486" ht="15"/>
    <row r="487" ht="15"/>
    <row r="488" ht="15"/>
    <row r="489" ht="15"/>
    <row r="490"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5" ht="15"/>
    <row r="526" ht="15"/>
    <row r="527" ht="15"/>
    <row r="528" ht="15"/>
    <row r="529" ht="15"/>
    <row r="530" ht="15"/>
    <row r="531" ht="15"/>
    <row r="532" ht="15"/>
    <row r="533" ht="15"/>
    <row r="534" ht="15"/>
    <row r="536" ht="15"/>
    <row r="537" ht="15"/>
    <row r="538" ht="15"/>
    <row r="541" ht="15"/>
    <row r="542" ht="15"/>
    <row r="543" ht="15"/>
    <row r="544"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858" ht="15"/>
    <row r="859" ht="15"/>
    <row r="860" ht="15"/>
    <row r="861" ht="15"/>
    <row r="865" ht="15"/>
    <row r="866" ht="15"/>
    <row r="876" ht="15"/>
    <row r="881" ht="15"/>
    <row r="892" ht="15"/>
    <row r="893" ht="15"/>
    <row r="900" ht="15"/>
    <row r="901" ht="15"/>
    <row r="905" ht="15"/>
    <row r="906" ht="15"/>
    <row r="907" ht="15"/>
    <row r="914" ht="15"/>
    <row r="915" ht="15"/>
    <row r="916" ht="15"/>
    <row r="917" ht="15"/>
    <row r="919" ht="15"/>
    <row r="920" ht="15"/>
    <row r="921" ht="15"/>
    <row r="924" ht="15"/>
    <row r="925" ht="15"/>
    <row r="926" ht="15"/>
    <row r="927" ht="15"/>
    <row r="929" ht="15"/>
    <row r="930" ht="15"/>
    <row r="931" ht="15"/>
    <row r="932" ht="15"/>
    <row r="933" ht="15"/>
    <row r="934" ht="15"/>
    <row r="936" ht="15"/>
    <row r="937" ht="15"/>
    <row r="939" ht="15"/>
    <row r="940" ht="15"/>
    <row r="942" ht="15"/>
    <row r="943" ht="15"/>
    <row r="944" ht="15"/>
    <row r="946" ht="15"/>
    <row r="947" ht="15"/>
    <row r="948" ht="15"/>
    <row r="949" ht="15"/>
    <row r="950" ht="15"/>
    <row r="954" ht="15"/>
    <row r="955" ht="15"/>
    <row r="956" ht="15"/>
    <row r="957" ht="15"/>
    <row r="960" ht="15"/>
    <row r="961" ht="15"/>
    <row r="964" ht="15"/>
    <row r="1005" ht="15"/>
    <row r="1006" ht="15"/>
    <row r="1009" ht="15"/>
    <row r="1010" ht="15"/>
    <row r="1017" ht="15"/>
    <row r="1018" ht="15"/>
    <row r="1021" ht="15"/>
    <row r="1023" ht="15"/>
    <row r="1025" ht="15"/>
    <row r="1026" ht="15"/>
    <row r="1027" ht="15"/>
    <row r="1030" ht="15"/>
    <row r="1031" ht="15"/>
    <row r="1033" ht="15"/>
    <row r="1036" ht="15"/>
    <row r="1037" ht="15"/>
    <row r="1039" ht="15"/>
    <row r="1040" ht="15"/>
    <row r="1041" ht="15"/>
    <row r="1042" ht="15"/>
    <row r="1043" ht="15"/>
    <row r="1046" ht="15"/>
    <row r="1047" ht="15"/>
    <row r="1048" ht="15"/>
    <row r="1049" ht="15"/>
    <row r="1050" ht="15"/>
    <row r="1051" ht="15"/>
    <row r="1053" ht="15"/>
    <row r="1055" ht="15"/>
    <row r="1057" ht="15"/>
    <row r="1058" ht="15"/>
    <row r="1059" ht="15"/>
    <row r="1061" ht="15"/>
    <row r="1062" ht="15"/>
    <row r="1063" ht="15"/>
    <row r="1064" ht="15"/>
    <row r="1065" ht="15"/>
    <row r="1066" ht="15"/>
    <row r="1067" ht="15"/>
    <row r="1069" ht="15"/>
    <row r="1070" ht="15"/>
    <row r="1071" ht="15"/>
    <row r="1076" ht="15"/>
    <row r="1077" ht="15"/>
    <row r="1081" ht="15"/>
    <row r="1082" ht="15"/>
    <row r="1083" ht="15"/>
    <row r="1086" ht="15"/>
    <row r="1088" ht="15"/>
    <row r="1092" ht="15"/>
    <row r="1096" ht="15"/>
    <row r="1102" ht="15"/>
    <row r="1103" ht="15"/>
    <row r="1105" ht="15"/>
    <row r="1106" ht="15"/>
    <row r="1108" ht="15"/>
    <row r="1111" ht="15"/>
    <row r="1112" ht="15"/>
    <row r="1114" ht="15"/>
    <row r="1116" ht="15"/>
    <row r="1118" ht="15"/>
    <row r="1120" ht="15"/>
    <row r="1121" ht="15"/>
    <row r="1122" ht="15"/>
    <row r="1124" ht="15"/>
    <row r="1125" ht="15"/>
    <row r="1126" ht="15"/>
    <row r="1127" ht="15"/>
    <row r="1130" ht="15"/>
    <row r="1304" ht="15"/>
    <row r="1305" ht="15"/>
    <row r="1315" ht="15"/>
    <row r="1316" ht="15"/>
    <row r="1317" ht="15"/>
    <row r="1323" ht="15"/>
    <row r="1324" ht="15"/>
    <row r="1325" ht="15"/>
    <row r="1326" ht="15"/>
    <row r="1328" ht="15"/>
    <row r="1331" ht="15"/>
    <row r="1332" ht="15"/>
    <row r="1333" ht="15"/>
    <row r="1334" ht="15"/>
    <row r="1336" ht="15"/>
    <row r="1337" ht="15"/>
    <row r="1339" ht="15"/>
    <row r="1340" ht="15"/>
    <row r="1341" ht="15"/>
    <row r="1342" ht="15"/>
    <row r="1344" ht="15"/>
    <row r="1345" ht="15"/>
    <row r="1346" ht="15"/>
    <row r="1349" ht="15"/>
    <row r="1350" ht="15"/>
    <row r="1353" ht="15"/>
    <row r="1354" ht="15"/>
    <row r="1355" ht="15"/>
    <row r="1356" ht="15"/>
    <row r="1357" ht="15"/>
    <row r="1358" ht="15"/>
    <row r="1359" ht="15"/>
    <row r="1360" ht="15"/>
    <row r="1362" ht="15"/>
    <row r="1364" ht="15"/>
    <row r="1365" ht="15"/>
    <row r="1366" ht="15"/>
    <row r="1369" ht="15"/>
    <row r="1379" ht="15"/>
    <row r="1382" ht="15"/>
    <row r="1383" ht="15"/>
    <row r="1387" ht="15"/>
    <row r="1388" ht="15"/>
    <row r="1389" ht="15"/>
    <row r="1392" ht="15"/>
    <row r="1394" ht="15"/>
  </sheetData>
  <dataValidations count="2">
    <dataValidation allowBlank="1" showInputMessage="1" showErrorMessage="1" sqref="E1" xr:uid="{920C6338-E771-4DAE-8C89-92A9093EA4DE}"/>
    <dataValidation type="list" allowBlank="1" showInputMessage="1" showErrorMessage="1" sqref="E2:E2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5"/>
  <sheetViews>
    <sheetView workbookViewId="0"/>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39067</v>
      </c>
      <c r="B2" s="137" t="s">
        <v>5398</v>
      </c>
      <c r="C2" s="137">
        <v>1</v>
      </c>
      <c r="D2" s="137" t="s">
        <v>32861</v>
      </c>
      <c r="E2" s="137" t="s">
        <v>39068</v>
      </c>
      <c r="F2" s="138">
        <v>45929.14371527778</v>
      </c>
      <c r="G2" s="139">
        <f ca="1">IFERROR(NOW()-F2,"-")</f>
        <v>3.7916031249988009</v>
      </c>
      <c r="H2" s="137">
        <v>45929.455266203702</v>
      </c>
      <c r="I2" s="137" t="str">
        <f>IFERROR(VLOOKUP(D2,DB!A:F,6,0),"")</f>
        <v>SCECO</v>
      </c>
      <c r="J2" s="137" t="str">
        <f>IFERROR(VLOOKUP(D2,DB!A:G,7,0),"")</f>
        <v>In progress</v>
      </c>
      <c r="K2" s="137" t="s">
        <v>39069</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39070</v>
      </c>
      <c r="B3" s="137" t="s">
        <v>5398</v>
      </c>
      <c r="C3" s="137">
        <v>1</v>
      </c>
      <c r="D3" s="137" t="s">
        <v>34463</v>
      </c>
      <c r="E3" s="137" t="s">
        <v>39068</v>
      </c>
      <c r="F3" s="138">
        <v>45926.772847222222</v>
      </c>
      <c r="G3" s="139">
        <f ca="1">IFERROR(NOW()-F3,"-")</f>
        <v>6.1624711805561674</v>
      </c>
      <c r="H3" s="137">
        <v>45927.449074074102</v>
      </c>
      <c r="I3" s="137" t="str">
        <f>IFERROR(VLOOKUP(D3,DB!A:F,6,0),"")</f>
        <v>SCECO</v>
      </c>
      <c r="J3" s="137" t="str">
        <f>IFERROR(VLOOKUP(D3,DB!A:G,7,0),"")</f>
        <v>Weak</v>
      </c>
      <c r="K3" s="137" t="s">
        <v>39069</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39071</v>
      </c>
      <c r="B4" s="137" t="s">
        <v>5398</v>
      </c>
      <c r="C4" s="137">
        <v>1</v>
      </c>
      <c r="D4" s="137" t="s">
        <v>33408</v>
      </c>
      <c r="E4" s="137" t="s">
        <v>39068</v>
      </c>
      <c r="F4" s="138">
        <v>45932.818645833337</v>
      </c>
      <c r="G4" s="139">
        <f ca="1">IFERROR(NOW()-F4,"-")</f>
        <v>0.11667256944201654</v>
      </c>
      <c r="H4" s="138">
        <v>45931.969363425924</v>
      </c>
      <c r="I4" s="137" t="str">
        <f>IFERROR(VLOOKUP(D4,DB!A:F,6,0),"")</f>
        <v>SCECO</v>
      </c>
      <c r="J4" s="137" t="str">
        <f>IFERROR(VLOOKUP(D4,DB!A:G,7,0),"")</f>
        <v>Dead</v>
      </c>
      <c r="K4" s="137" t="s">
        <v>39069</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c r="B5" s="137" t="str">
        <f>IFERROR(VLOOKUP(D5,DB!A:K,11,0),"")</f>
        <v/>
      </c>
      <c r="C5" s="137"/>
      <c r="D5" s="137"/>
      <c r="E5" s="137"/>
      <c r="F5" s="140"/>
      <c r="G5" s="139">
        <f ca="1">IFERROR(NOW()-F5,"-")</f>
        <v>45932.935318402779</v>
      </c>
      <c r="H5" s="140"/>
      <c r="I5" s="137" t="str">
        <f>IFERROR(VLOOKUP(D5,DB!A:F,6,0),"")</f>
        <v/>
      </c>
      <c r="J5" s="137" t="str">
        <f>IFERROR(VLOOKUP(D5,DB!A:G,7,0),"")</f>
        <v/>
      </c>
      <c r="K5" s="137"/>
      <c r="L5" s="137" t="str">
        <f>IFERROR(VLOOKUP(D5,DB!A:I,9,0),"")</f>
        <v/>
      </c>
    </row>
    <row r="6" spans="1:16383" ht="31.5" customHeight="1">
      <c r="A6" s="121"/>
      <c r="B6" s="137" t="str">
        <f>IFERROR(VLOOKUP(D6,DB!A:K,11,0),"")</f>
        <v/>
      </c>
      <c r="C6" s="137"/>
      <c r="D6" s="137"/>
      <c r="E6" s="137"/>
      <c r="F6" s="140"/>
      <c r="G6" s="139">
        <f ca="1">IFERROR(NOW()-F6,"-")</f>
        <v>45932.935318402779</v>
      </c>
      <c r="H6" s="140"/>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40"/>
      <c r="G7" s="139">
        <f ca="1">IFERROR(NOW()-F7,"-")</f>
        <v>45932.935318402779</v>
      </c>
      <c r="H7" s="140"/>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40"/>
      <c r="G8" s="139">
        <f ca="1">IFERROR(NOW()-F8,"-")</f>
        <v>45932.935318402779</v>
      </c>
      <c r="H8" s="140"/>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40"/>
      <c r="G9" s="139">
        <f ca="1">IFERROR(NOW()-F9,"-")</f>
        <v>45932.935318402779</v>
      </c>
      <c r="H9" s="140"/>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40"/>
      <c r="G10" s="139">
        <f ca="1">IFERROR(NOW()-F10,"-")</f>
        <v>45932.935318402779</v>
      </c>
      <c r="H10" s="140"/>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40"/>
      <c r="G11" s="139">
        <f ca="1">IFERROR(NOW()-F11,"-")</f>
        <v>45932.935318402779</v>
      </c>
      <c r="H11" s="140"/>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40"/>
      <c r="G12" s="139">
        <f ca="1">IFERROR(NOW()-F12,"-")</f>
        <v>45932.935318402779</v>
      </c>
      <c r="H12" s="140"/>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37"/>
      <c r="G13" s="137">
        <f ca="1">IFERROR(NOW()-F13,"-")</f>
        <v>45932.935318402779</v>
      </c>
      <c r="H13" s="137"/>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37"/>
      <c r="G14" s="137">
        <f ca="1">IFERROR(NOW()-F14,"-")</f>
        <v>45932.935318402779</v>
      </c>
      <c r="H14" s="137"/>
      <c r="I14" s="137" t="str">
        <f>IFERROR(VLOOKUP(D14,DB!A:F,6,0),"")</f>
        <v/>
      </c>
      <c r="J14" s="137" t="str">
        <f>IFERROR(VLOOKUP(D14,DB!A:G,7,0),"")</f>
        <v/>
      </c>
      <c r="K14" s="137"/>
      <c r="L14" s="137" t="str">
        <f>IFERROR(VLOOKUP(D14,DB!A:I,9,0),"")</f>
        <v/>
      </c>
    </row>
    <row r="15" spans="1:16383" ht="31.5" customHeight="1">
      <c r="A15" s="121"/>
      <c r="B15" s="137" t="str">
        <f>IFERROR(VLOOKUP(D15,DB!A:K,11,0),"")</f>
        <v/>
      </c>
      <c r="C15" s="137"/>
      <c r="D15" s="137"/>
      <c r="E15" s="137"/>
      <c r="F15" s="137"/>
      <c r="G15" s="137">
        <f ca="1">IFERROR(NOW()-F15,"-")</f>
        <v>45932.935318402779</v>
      </c>
      <c r="H15" s="137"/>
      <c r="I15" s="137" t="str">
        <f>IFERROR(VLOOKUP(D15,DB!A:F,6,0),"")</f>
        <v/>
      </c>
      <c r="J15" s="137" t="str">
        <f>IFERROR(VLOOKUP(D15,DB!A:G,7,0),"")</f>
        <v/>
      </c>
      <c r="K15" s="137"/>
      <c r="L15" s="137" t="str">
        <f>IFERROR(VLOOKUP(D15,DB!A:I,9,0),"")</f>
        <v/>
      </c>
    </row>
    <row r="16" spans="1:16383" ht="31.5" customHeight="1">
      <c r="A16" s="121"/>
      <c r="B16" s="137" t="str">
        <f>IFERROR(VLOOKUP(D16,DB!A:K,11,0),"")</f>
        <v/>
      </c>
      <c r="C16" s="137"/>
      <c r="D16" s="137"/>
      <c r="E16" s="137"/>
      <c r="F16" s="137"/>
      <c r="G16" s="137">
        <f ca="1">IFERROR(NOW()-F16,"-")</f>
        <v>45932.935318402779</v>
      </c>
      <c r="H16" s="137"/>
      <c r="I16" s="137" t="str">
        <f>IFERROR(VLOOKUP(D16,DB!A:F,6,0),"")</f>
        <v/>
      </c>
      <c r="J16" s="137" t="str">
        <f>IFERROR(VLOOKUP(D16,DB!A:G,7,0),"")</f>
        <v/>
      </c>
      <c r="K16" s="137"/>
      <c r="L16" s="137" t="str">
        <f>IFERROR(VLOOKUP(D16,DB!A:I,9,0),"")</f>
        <v/>
      </c>
    </row>
    <row r="17" spans="1:12" ht="31.5" customHeight="1">
      <c r="A17" s="121"/>
      <c r="B17" s="137" t="str">
        <f>IFERROR(VLOOKUP(D17,DB!A:K,11,0),"")</f>
        <v/>
      </c>
      <c r="C17" s="137"/>
      <c r="D17" s="137"/>
      <c r="E17" s="137"/>
      <c r="F17" s="137"/>
      <c r="G17" s="137">
        <f ca="1">IFERROR(NOW()-F17,"-")</f>
        <v>45932.935318402779</v>
      </c>
      <c r="H17" s="137"/>
      <c r="I17" s="137" t="str">
        <f>IFERROR(VLOOKUP(D17,DB!A:F,6,0),"")</f>
        <v/>
      </c>
      <c r="J17" s="137" t="str">
        <f>IFERROR(VLOOKUP(D17,DB!A:G,7,0),"")</f>
        <v/>
      </c>
      <c r="K17" s="137"/>
      <c r="L17" s="137" t="str">
        <f>IFERROR(VLOOKUP(D17,DB!A:I,9,0),"")</f>
        <v/>
      </c>
    </row>
    <row r="18" spans="1:12" ht="31.5" customHeight="1">
      <c r="A18" s="121"/>
      <c r="B18" s="137" t="str">
        <f>IFERROR(VLOOKUP(D18,DB!A:K,11,0),"")</f>
        <v/>
      </c>
      <c r="C18" s="137"/>
      <c r="D18" s="137"/>
      <c r="E18" s="137"/>
      <c r="F18" s="137"/>
      <c r="G18" s="137">
        <f ca="1">IFERROR(NOW()-F18,"-")</f>
        <v>45932.935318402779</v>
      </c>
      <c r="H18" s="137"/>
      <c r="I18" s="137" t="str">
        <f>IFERROR(VLOOKUP(D18,DB!A:F,6,0),"")</f>
        <v/>
      </c>
      <c r="J18" s="137" t="str">
        <f>IFERROR(VLOOKUP(D18,DB!A:G,7,0),"")</f>
        <v/>
      </c>
      <c r="K18" s="137"/>
      <c r="L18" s="137" t="str">
        <f>IFERROR(VLOOKUP(D18,DB!A:I,9,0),"")</f>
        <v/>
      </c>
    </row>
    <row r="19" spans="1:12" ht="31.5" customHeight="1">
      <c r="A19" s="121"/>
      <c r="B19" s="137" t="str">
        <f>IFERROR(VLOOKUP(D19,DB!A:K,11,0),"")</f>
        <v/>
      </c>
      <c r="C19" s="137"/>
      <c r="D19" s="137"/>
      <c r="E19" s="137"/>
      <c r="F19" s="137"/>
      <c r="G19" s="137">
        <f ca="1">IFERROR(NOW()-F19,"-")</f>
        <v>45932.935318402779</v>
      </c>
      <c r="H19" s="137"/>
      <c r="I19" s="137" t="str">
        <f>IFERROR(VLOOKUP(D19,DB!A:F,6,0),"")</f>
        <v/>
      </c>
      <c r="J19" s="137" t="str">
        <f>IFERROR(VLOOKUP(D19,DB!A:G,7,0),"")</f>
        <v/>
      </c>
      <c r="K19" s="137"/>
      <c r="L19" s="137" t="str">
        <f>IFERROR(VLOOKUP(D19,DB!A:I,9,0),"")</f>
        <v/>
      </c>
    </row>
    <row r="20" spans="1:12" ht="31.5" customHeight="1">
      <c r="A20" s="121"/>
      <c r="B20" s="120" t="str">
        <f>IFERROR(VLOOKUP(D20,DB!A:K,11,0),"")</f>
        <v/>
      </c>
      <c r="C20" s="122"/>
      <c r="D20" s="120"/>
      <c r="E20" s="123"/>
      <c r="F20" s="124"/>
      <c r="G20" s="89">
        <f ca="1">IFERROR(NOW()-F20,"-")</f>
        <v>45932.935318402779</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45932.935318402779</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45932.935318402779</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45932.935318402779</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45932.935318402779</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45932.935318402779</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45932.935318402779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45932.935318402779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45932.935318402779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45932.935318402779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45932.935318402779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45932.935318402779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45932.935318402779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45932.935318402779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45932.935318402779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45932.935318402779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45932.935318402779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45932.935318402779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45932.935318402779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45932.935318402779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45932.935318402779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45932.935318402779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45932.935318402779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45932.935318402779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45932.935318402779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45932.935318402779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45932.935318402779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45932.935318402779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45932.935318402779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45932.935318402779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45932.935318402779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45932.935318402779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45932.935318402779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45932.935318402779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45932.935318402779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45932.935318402779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45932.935318402779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45932.935318402779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45932.935318402779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45932.935318402779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45932.935318402779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45932.935318402779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45932.935318402779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45932.935318402779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45932.935318402779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45932.935318402779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45932.935318402779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45932.935318402779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45932.935318402779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45932.935318402779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45932.935318402779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45932.935318402779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45932.935318402779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45932.935318402779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45932.935318402779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45932.935318402779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45932.935318402779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45932.935318402779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45932.935318402779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45932.935318402779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45932.935318402779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45932.935318402779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45932.935318402779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45932.935318402779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45932.935318402779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45932.935318402779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45932.935318402779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45932.935318402779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45932.935318402779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45932.935318402779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45932.935318402779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45932.935318402779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45932.935318402779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45932.935318402779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45932.935318402779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45932.935318402779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45932.935318402779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45932.935318402779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45932.935318402779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45932.935318402779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45932.935318402779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45932.935318402779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45932.935318402779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45932.935318402779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45932.935318402779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45932.935318402779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45932.935318402779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45932.935318402779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45932.935318402779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45932.935318402779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45932.935318402779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45932.935318402779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45932.935318402779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45932.935318402779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45932.935318402779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45932.935318402779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45932.935318402779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45932.935318402779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45932.935318402779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45932.935318402779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45932.935318402779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45932.935318402779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45932.935318402779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45932.935318402779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45932.935318402779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45932.935318402779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45932.935318402779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45932.935318402779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45932.935318402779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45932.935318402779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45932.935318402779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45932.935318402779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45932.935318402779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45932.935318402779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45932.935318402779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45932.935318402779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45932.935318402779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45932.935318402779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45932.935318402779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45932.935318402779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45932.935318402779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45932.935318402779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45932.935318402779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45932.935318402779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45932.935318402779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45932.935318402779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45932.935318402779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45932.935318402779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45932.935318402779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45932.935318402779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45932.935318402779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45932.935318402779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45932.935318402779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45932.935318402779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45932.935318402779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45932.935318402779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45932.935318402779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45932.935318402779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45932.935318402779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45932.935318402779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45932.935318402779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45932.935318402779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45932.935318402779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45932.935318402779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45932.935318402779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45932.935318402779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45932.935318402779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45932.935318402779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45932.935318402779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45932.935318402779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45932.935318402779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45932.935318402779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45932.935318402779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45932.935318402779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45932.935318402779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45932.935318402779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45932.935318402779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45932.935318402779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45932.935318402779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45932.935318402779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45932.935318402779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45932.935318402779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45932.935318402779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45932.935318402779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45932.935318402779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45932.935318402779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45932.935318402779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45932.935318402779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45932.935318402779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45932.935318402779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45932.935318402779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45932.935318402779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45932.935318402779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45932.935318402779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45932.935318402779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45932.935318402779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45932.935318402779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45932.935318402779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45932.935318402779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45932.935318402779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45932.935318402779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45932.935318402779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45932.935318402779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45932.935318402779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45932.935318402779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45932.935318402779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45932.935318402779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45932.935318402779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45932.935318402779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45932.935318402779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45932.935318402779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45932.935318402779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45932.935318402779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45932.935318402779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45932.935318402779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45932.935318402779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45932.935318402779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45932.935318402779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45932.935318402779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45932.935318402779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45932.935318402779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45932.935318402779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45932.935318402779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45932.935318402779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45932.935318402779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45932.935318402779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45932.935318402779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45932.935318402779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45932.935318402779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45932.935318402779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45932.935318402779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45932.935318402779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45932.935318402779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45932.935318402779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45932.935318402779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45932.935318402779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45932.935318402779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45932.935318402779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45932.935318402779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45932.935318402779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45932.935318402779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45932.935318402779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45932.935318402779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45932.935318402779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45932.935318402779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45932.935318402779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45932.935318402779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45932.935318402779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45932.935318402779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45932.935318402779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45932.935318402779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45932.935318402779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45932.935318402779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45932.935318402779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45932.935318402779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45932.935318402779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45932.935318402779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45932.935318402779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45932.935318402779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45932.935318402779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45932.935318402779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45932.935318402779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45932.935318402779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45932.935318402779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45932.935318402779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45932.935318402779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45932.935318402779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45932.935318402779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45932.935318402779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45932.935318402779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45932.935318402779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45932.935318402779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45932.935318402779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45932.935318402779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45932.935318402779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45932.935318402779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45932.935318402779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45932.935318402779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45932.935318402779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45932.935318402779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45932.935318402779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45932.935318402779</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45932.935318402779</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45932.935318402779</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45932.935318402779</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45932.935318402779</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45932.935318402779</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45932.935318402779</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45932.935318402779</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45932.935318402779</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45932.935318402779</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45932.935318402779</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45932.935318402779</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45932.935318402779</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45932.935318402779</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45932.935318402779</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45932.935318402779</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45932.935318402779</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45932.935318402779</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45932.935318402779</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45932.935318402779</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45932.935318402779</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45932.935318402779</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45932.935318402779</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45932.935318402779</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45932.935318402779</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45932.935318402779</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45932.935318402779</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45932.935318402779</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45932.935318402779</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45932.935318402779</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45932.935318402779</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45932.935318402779</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45932.935318402779</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45932.935318402779</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45932.935318402779</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45932.935318402779</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45932.935318402779</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45932.935318402779</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45932.935318402779</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45932.935318402779</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45932.935318402779</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45932.935318402779</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45932.935318402779</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45932.935318402779</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45932.935318402779</v>
      </c>
      <c r="H325" s="124"/>
      <c r="I325" s="120" t="str">
        <f>IFERROR(VLOOKUP(D325,DB!A:F,6,0),"")</f>
        <v/>
      </c>
      <c r="J325" s="119" t="str">
        <f>IFERROR(VLOOKUP(D325,DB!A:G,7,0),"")</f>
        <v/>
      </c>
      <c r="K325" s="125"/>
      <c r="L325" s="126" t="str">
        <f>IFERROR(VLOOKUP(D325,DB!A:I,9,0),"")</f>
        <v/>
      </c>
    </row>
  </sheetData>
  <dataValidations count="2">
    <dataValidation allowBlank="1" showInputMessage="1" showErrorMessage="1" sqref="E1" xr:uid="{380493DB-286A-4683-AF55-C78F04945A49}"/>
    <dataValidation type="list" allowBlank="1" showInputMessage="1" showErrorMessage="1" sqref="E5:E32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2025-10-02T19:28:46Z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