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70" documentId="13_ncr:1_{F6CB121F-512D-4AA6-A0C1-0FB36C537598}" xr6:coauthVersionLast="47" xr6:coauthVersionMax="47" xr10:uidLastSave="{921668D9-C6B3-4194-9A6A-1851D6D6930E}"/>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G2" i="1"/>
  <c r="I2" i="1"/>
  <c r="J2" i="1"/>
  <c r="L2" i="1"/>
  <c r="I3" i="1"/>
  <c r="I4" i="1"/>
  <c r="I5" i="1"/>
  <c r="I6" i="1"/>
  <c r="I7" i="1"/>
  <c r="I8" i="1"/>
  <c r="I9" i="1"/>
  <c r="I10" i="1"/>
  <c r="I11" i="1"/>
  <c r="I1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alcChain>
</file>

<file path=xl/sharedStrings.xml><?xml version="1.0" encoding="utf-8"?>
<sst xmlns="http://schemas.openxmlformats.org/spreadsheetml/2006/main" count="178607" uniqueCount="39087">
  <si>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</si>
  <si>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</si>
  <si>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</si>
  <si>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</si>
  <si>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</si>
  <si>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</si>
  <si>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</si>
  <si>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</si>
  <si>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</si>
  <si>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</si>
  <si>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</si>
  <si>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</si>
  <si>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</si>
  <si>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</si>
  <si>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</si>
  <si>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</si>
  <si>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</si>
  <si>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</si>
  <si>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</si>
  <si>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</si>
  <si>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</si>
  <si>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</si>
  <si>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</si>
  <si>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</si>
  <si>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</si>
  <si>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</si>
  <si>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</si>
  <si>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</si>
  <si>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</si>
  <si>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</si>
  <si>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</si>
  <si>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</si>
  <si>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</si>
  <si>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</si>
  <si>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</si>
  <si>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</si>
  <si>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</si>
  <si>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</si>
  <si>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</si>
  <si>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</si>
  <si>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</si>
  <si>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</si>
  <si>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</si>
  <si>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</si>
  <si>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</si>
  <si>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</si>
  <si>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</si>
  <si>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</si>
  <si>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</si>
  <si>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</si>
  <si>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</si>
  <si>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</si>
  <si>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</si>
  <si>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</si>
  <si>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</si>
  <si>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</si>
  <si>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</si>
  <si>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</si>
  <si>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</si>
  <si>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</si>
  <si>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</si>
  <si>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</si>
  <si>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</si>
  <si>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</si>
  <si>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</si>
  <si>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</si>
  <si>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</si>
  <si>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</si>
  <si>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</si>
  <si>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</si>
  <si>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</si>
  <si>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</si>
  <si>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</si>
  <si>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</si>
  <si>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</si>
  <si>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</si>
  <si>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</si>
  <si>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</si>
  <si>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</si>
  <si>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</si>
  <si>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</si>
  <si>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</si>
  <si>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</si>
  <si>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</si>
  <si>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</si>
  <si>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</si>
  <si>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</si>
  <si>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</si>
  <si>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</si>
  <si>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</si>
  <si>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</si>
  <si>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</si>
  <si>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</si>
  <si>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</si>
  <si>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</si>
  <si>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</si>
  <si>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</si>
  <si>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</si>
  <si>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</si>
  <si>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</si>
  <si>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</si>
  <si>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</si>
  <si>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</si>
  <si>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</si>
  <si>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</si>
  <si>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</si>
  <si>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</si>
  <si>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</si>
  <si>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</si>
  <si>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</si>
  <si>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</si>
  <si>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</si>
  <si>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</si>
  <si>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</si>
  <si>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</si>
  <si>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</si>
  <si>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</si>
  <si>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</si>
  <si>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</si>
  <si>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</si>
  <si>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</si>
  <si>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</si>
  <si>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</si>
  <si>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</si>
  <si>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</si>
  <si>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</si>
  <si>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</si>
  <si>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</si>
  <si>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</si>
  <si>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</si>
  <si>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</si>
  <si>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</si>
  <si>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</si>
  <si>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</si>
  <si>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</si>
  <si>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</si>
  <si>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</si>
  <si>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</si>
  <si>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</si>
  <si>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</si>
  <si>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</si>
  <si>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</si>
  <si>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</si>
  <si>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</si>
  <si>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</si>
  <si>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</si>
  <si>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</si>
  <si>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</si>
  <si>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</si>
  <si>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</si>
  <si>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</si>
  <si>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</si>
  <si>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</si>
  <si>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</si>
  <si>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</si>
  <si>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</si>
  <si>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</si>
  <si>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</si>
  <si>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</si>
  <si>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</si>
  <si>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</si>
  <si>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</si>
  <si>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</si>
  <si>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</si>
  <si>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</si>
  <si>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</si>
  <si>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</si>
  <si>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</si>
  <si>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</si>
  <si>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</si>
  <si>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</si>
  <si>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</si>
  <si>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</si>
  <si>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</si>
  <si>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</si>
  <si>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</si>
  <si>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</si>
  <si>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</si>
  <si>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</si>
  <si>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</si>
  <si>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</si>
  <si>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</si>
  <si>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</si>
  <si>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</si>
  <si>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</si>
  <si>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</si>
  <si>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</si>
  <si>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</si>
  <si>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</si>
  <si>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</si>
  <si>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</si>
  <si>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</si>
  <si>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</si>
  <si>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</si>
  <si>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</si>
  <si>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</si>
  <si>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</si>
  <si>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</si>
  <si>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</si>
  <si>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</si>
  <si>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</si>
  <si>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</si>
  <si>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</si>
  <si>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</si>
  <si>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</si>
  <si>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</si>
  <si>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</si>
  <si>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</si>
  <si>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</si>
  <si>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</si>
  <si>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</si>
  <si>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</si>
  <si>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</si>
  <si>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</si>
  <si>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</si>
  <si>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</si>
  <si>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</si>
  <si>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</si>
  <si>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</si>
  <si>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</si>
  <si>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</si>
  <si>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</si>
  <si>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</si>
  <si>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</si>
  <si>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</si>
  <si>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</si>
  <si>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</si>
  <si>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</si>
  <si>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</si>
  <si>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</si>
  <si>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</si>
  <si>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</si>
  <si>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</si>
  <si>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</si>
  <si>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</si>
  <si>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</si>
  <si>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</si>
  <si>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</si>
  <si>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</si>
  <si>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</si>
  <si>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</si>
  <si>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</si>
  <si>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</si>
  <si>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</si>
  <si>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</si>
  <si>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</si>
  <si>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</si>
  <si>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</si>
  <si>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</si>
  <si>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</si>
  <si>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</si>
  <si>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</si>
  <si>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</si>
  <si>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</si>
  <si>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</si>
  <si>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</si>
  <si>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</si>
  <si>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</si>
  <si>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</si>
  <si>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</si>
  <si>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</si>
  <si>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</si>
  <si>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</si>
  <si>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</si>
  <si>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</si>
  <si>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</si>
  <si>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</si>
  <si>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</si>
  <si>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</si>
  <si>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</si>
  <si>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</si>
  <si>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</si>
  <si>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</si>
  <si>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</si>
  <si>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</si>
  <si>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</si>
  <si>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</si>
  <si>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</si>
  <si>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</si>
  <si>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</si>
  <si>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</si>
  <si>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</si>
  <si>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</si>
  <si>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</si>
  <si>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</si>
  <si>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</si>
  <si>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</si>
  <si>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</si>
  <si>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</si>
  <si>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</si>
  <si>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</si>
  <si>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</si>
  <si>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</si>
  <si>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</si>
  <si>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</si>
  <si>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</si>
  <si>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</si>
  <si>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</si>
  <si>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</si>
  <si>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</si>
  <si>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</si>
  <si>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</si>
  <si>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</si>
  <si>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</si>
  <si>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</si>
  <si>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</si>
  <si>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</si>
  <si>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</si>
  <si>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</si>
  <si>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</si>
  <si>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</si>
  <si>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</si>
  <si>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</si>
  <si>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</si>
  <si>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</si>
  <si>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</si>
  <si>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</si>
  <si>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</si>
  <si>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</si>
  <si>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</si>
  <si>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</si>
  <si>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</si>
  <si>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</si>
  <si>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</si>
  <si>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</si>
  <si>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</si>
  <si>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</si>
  <si>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</si>
  <si>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</si>
  <si>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</si>
  <si>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</si>
  <si>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</si>
  <si>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</si>
  <si>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</si>
  <si>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</si>
  <si>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</si>
  <si>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</si>
  <si>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</si>
  <si>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</si>
  <si>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</si>
  <si>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</si>
  <si>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</si>
  <si>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</si>
  <si>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</si>
  <si>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</si>
  <si>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</si>
  <si>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</si>
  <si>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</si>
  <si>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</si>
  <si>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</si>
  <si>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</si>
  <si>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</si>
  <si>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</si>
  <si>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</si>
  <si>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</si>
  <si>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</si>
  <si>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</si>
  <si>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</si>
  <si>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</si>
  <si>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</si>
  <si>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</si>
  <si>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</si>
  <si>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</si>
  <si>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</si>
  <si>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</si>
  <si>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</si>
  <si>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</si>
  <si>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</si>
  <si>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</si>
  <si>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</si>
  <si>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</si>
  <si>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</si>
  <si>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</si>
  <si>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</si>
  <si>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</si>
  <si>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</si>
  <si>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</si>
  <si>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</si>
  <si>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</si>
  <si>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</si>
  <si>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</si>
  <si>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</si>
  <si>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</si>
  <si>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</si>
  <si>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</si>
  <si>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</si>
  <si>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</si>
  <si>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</si>
  <si>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</si>
  <si>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</si>
  <si>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</si>
  <si>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</si>
  <si>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</si>
  <si>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</si>
  <si>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</si>
  <si>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</si>
  <si>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</si>
  <si>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</si>
  <si>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</si>
  <si>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</si>
  <si>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</si>
  <si>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</si>
  <si>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</si>
  <si>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</si>
  <si>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</si>
  <si>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</si>
  <si>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</si>
  <si>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</si>
  <si>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</si>
  <si>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</si>
  <si>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</si>
  <si>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</si>
  <si>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</si>
  <si>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</si>
  <si>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</si>
  <si>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</si>
  <si>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</si>
  <si>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</si>
  <si>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</si>
  <si>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</si>
  <si>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</si>
  <si>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</si>
  <si>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</si>
  <si>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</si>
  <si>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</si>
  <si>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</si>
  <si>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</si>
  <si>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</si>
  <si>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</si>
  <si>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</si>
  <si>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</si>
  <si>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</si>
  <si>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</si>
  <si>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</si>
  <si>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</si>
  <si>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</si>
  <si>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</si>
  <si>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</si>
  <si>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</si>
  <si>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</si>
  <si>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</si>
  <si>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</si>
  <si>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</si>
  <si>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</si>
  <si>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</si>
  <si>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</si>
  <si>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</si>
  <si>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</si>
  <si>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</si>
  <si>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</si>
  <si>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</si>
  <si>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</si>
  <si>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</si>
  <si>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</si>
  <si>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</si>
  <si>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</si>
  <si>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</si>
  <si>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</si>
  <si>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</si>
  <si>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</si>
  <si>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</si>
  <si>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</si>
  <si>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</si>
  <si>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</si>
  <si>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</si>
  <si>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</si>
  <si>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</si>
  <si>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</si>
  <si>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</si>
  <si>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</si>
  <si>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</si>
  <si>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</si>
  <si>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</si>
  <si>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</si>
  <si>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</si>
  <si>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</si>
  <si>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</si>
  <si>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</si>
  <si>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</si>
  <si>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</si>
  <si>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</si>
  <si>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</si>
  <si>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</si>
  <si>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</si>
  <si>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</si>
  <si>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</si>
  <si>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</si>
  <si>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</si>
  <si>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</si>
  <si>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</si>
  <si>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</si>
  <si>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</si>
  <si>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</si>
  <si>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</si>
  <si>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</si>
  <si>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</si>
  <si>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</si>
  <si>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</si>
  <si>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</si>
  <si>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</si>
  <si>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</si>
  <si>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</si>
  <si>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</si>
  <si>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</si>
  <si>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</si>
  <si>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</si>
  <si>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</si>
  <si>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</si>
  <si>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</si>
  <si>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</si>
  <si>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</si>
  <si>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</si>
  <si>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</si>
  <si>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</si>
  <si>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</si>
  <si>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</si>
  <si>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</si>
  <si>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</si>
  <si>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</si>
  <si>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</si>
  <si>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</si>
  <si>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</si>
  <si>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</si>
  <si>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</si>
  <si>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</si>
  <si>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</si>
  <si>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</si>
  <si>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</si>
  <si>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</si>
  <si>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</si>
  <si>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</si>
  <si>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</si>
  <si>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</si>
  <si>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</si>
  <si>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</si>
  <si>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</si>
  <si>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</si>
  <si>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</si>
  <si>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</si>
  <si>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</si>
  <si>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</si>
  <si>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</si>
  <si>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</si>
  <si>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</si>
  <si>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</si>
  <si>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</si>
  <si>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</si>
  <si>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</si>
  <si>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</si>
  <si>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</si>
  <si>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</si>
  <si>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</si>
  <si>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</si>
  <si>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</si>
  <si>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</si>
  <si>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</si>
  <si>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</si>
  <si>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</si>
  <si>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</si>
  <si>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</si>
  <si>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</si>
  <si>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</si>
  <si>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</si>
  <si>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</si>
  <si>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</si>
  <si>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</si>
  <si>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</si>
  <si>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</si>
  <si>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</si>
  <si>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</si>
  <si>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</si>
  <si>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</si>
  <si>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</si>
  <si>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</si>
  <si>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</si>
  <si>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</si>
  <si>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</si>
  <si>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</si>
  <si>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</si>
  <si>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</si>
  <si>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</si>
  <si>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</si>
  <si>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</si>
  <si>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</si>
  <si>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</si>
  <si>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</si>
  <si>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</si>
  <si>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</si>
  <si>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</si>
  <si>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</si>
  <si>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</si>
  <si>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</si>
  <si>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</si>
  <si>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</si>
  <si>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</si>
  <si>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</si>
  <si>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</si>
  <si>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</si>
  <si>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</si>
  <si>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</si>
  <si>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</si>
  <si>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</si>
  <si>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</si>
  <si>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</si>
  <si>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</si>
  <si>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</si>
  <si>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</si>
  <si>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</si>
  <si>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</si>
  <si>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</si>
  <si>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</si>
  <si>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</si>
  <si>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</si>
  <si>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</si>
  <si>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</si>
  <si>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</si>
  <si>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</si>
  <si>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</si>
  <si>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</si>
  <si>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</si>
  <si>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</si>
  <si>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</si>
  <si>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</si>
  <si>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</si>
  <si>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</si>
  <si>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</si>
  <si>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</si>
  <si>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</si>
  <si>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</si>
  <si>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</si>
  <si>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</si>
  <si>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</si>
  <si>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</si>
  <si>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</si>
  <si>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</si>
  <si>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</si>
  <si>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</si>
  <si>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</si>
  <si>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</si>
  <si>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</si>
  <si>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</si>
  <si>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</si>
  <si>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</si>
  <si>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</si>
  <si>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</si>
  <si>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</si>
  <si>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</si>
  <si>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</si>
  <si>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</si>
  <si>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</si>
  <si>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</si>
  <si>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</si>
  <si>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</si>
  <si>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</si>
  <si>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</si>
  <si>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</si>
  <si>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</si>
  <si>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</si>
  <si>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</si>
  <si>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</si>
  <si>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</si>
  <si>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</si>
  <si>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</si>
  <si>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</si>
  <si>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</si>
  <si>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</si>
  <si>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</si>
  <si>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</si>
  <si>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</si>
  <si>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</si>
  <si>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</si>
  <si>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</si>
  <si>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</si>
  <si>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</si>
  <si>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</si>
  <si>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</si>
  <si>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</si>
  <si>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</si>
  <si>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</si>
  <si>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</si>
  <si>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</si>
  <si>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</si>
  <si>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</si>
  <si>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</si>
  <si>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</si>
  <si>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</si>
  <si>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</si>
  <si>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</si>
  <si>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</si>
  <si>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</si>
  <si>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</si>
  <si>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</si>
  <si>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</si>
  <si>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</si>
  <si>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</si>
  <si>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</si>
  <si>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</si>
  <si>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</si>
  <si>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</si>
  <si>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</si>
  <si>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</si>
  <si>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</si>
  <si>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</si>
  <si>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</si>
  <si>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</si>
  <si>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</si>
  <si>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</si>
  <si>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</si>
  <si>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</si>
  <si>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</si>
  <si>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</si>
  <si>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</si>
  <si>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</si>
  <si>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</si>
  <si>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</si>
  <si>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</si>
  <si>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</si>
  <si>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</si>
  <si>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</si>
  <si>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</si>
  <si>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</si>
  <si>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</si>
  <si>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</si>
  <si>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</si>
  <si>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</si>
  <si>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</si>
  <si>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</si>
  <si>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</si>
  <si>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</si>
  <si>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</si>
  <si>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</si>
  <si>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</si>
  <si>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</si>
  <si>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</si>
  <si>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</si>
  <si>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</si>
  <si>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</si>
  <si>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</si>
  <si>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</si>
  <si>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</si>
  <si>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</si>
  <si>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</si>
  <si>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</si>
  <si>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</si>
  <si>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</si>
  <si>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</si>
  <si>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</si>
  <si>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</si>
  <si>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</si>
  <si>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</si>
  <si>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</si>
  <si>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</si>
  <si>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</si>
  <si>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</si>
  <si>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</si>
  <si>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</si>
  <si>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</si>
  <si>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</si>
  <si>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</si>
  <si>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</si>
  <si>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</si>
  <si>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</si>
  <si>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</si>
  <si>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</si>
  <si>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</si>
  <si>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</si>
  <si>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</si>
  <si>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</si>
  <si>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</si>
  <si>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</si>
  <si>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</si>
  <si>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</si>
  <si>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</si>
  <si>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</si>
  <si>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</si>
  <si>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</si>
  <si>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</si>
  <si>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</si>
  <si>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</si>
  <si>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</si>
  <si>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</si>
  <si>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</si>
  <si>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</si>
  <si>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</si>
  <si>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</si>
  <si>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</si>
  <si>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</si>
  <si>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</si>
  <si>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</si>
  <si>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</si>
  <si>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</si>
  <si>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</si>
  <si>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</si>
  <si>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</si>
  <si>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</si>
  <si>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</si>
  <si>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</si>
  <si>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</si>
  <si>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</si>
  <si>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</si>
  <si>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</si>
  <si>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</si>
  <si>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</si>
  <si>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</si>
  <si>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</si>
  <si>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</si>
  <si>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</si>
  <si>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</si>
  <si>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</si>
  <si>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</si>
  <si>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</si>
  <si>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</si>
  <si>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</si>
  <si>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</si>
  <si>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</si>
  <si>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</si>
  <si>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</si>
  <si>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</si>
  <si>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</si>
  <si>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</si>
  <si>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</si>
  <si>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</si>
  <si>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</si>
  <si>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</si>
  <si>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</si>
  <si>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</si>
  <si>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</si>
  <si>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</si>
  <si>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</si>
  <si>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</si>
  <si>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</si>
  <si>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</si>
  <si>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</si>
  <si>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</si>
  <si>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</si>
  <si>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</si>
  <si>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</si>
  <si>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</si>
  <si>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</si>
  <si>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</si>
  <si>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</si>
  <si>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</si>
  <si>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</si>
  <si>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</si>
  <si>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</si>
  <si>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</si>
  <si>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</si>
  <si>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</si>
  <si>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</si>
  <si>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</si>
  <si>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</si>
  <si>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</si>
  <si>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</si>
  <si>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</si>
  <si>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</si>
  <si>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</si>
  <si>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</si>
  <si>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</si>
  <si>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</si>
  <si>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</si>
  <si>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</si>
  <si>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</si>
  <si>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</si>
  <si>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</si>
  <si>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</si>
  <si>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</si>
  <si>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</si>
  <si>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</si>
  <si>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</si>
  <si>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</si>
  <si>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</si>
  <si>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</si>
  <si>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</si>
  <si>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</si>
  <si>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</si>
  <si>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</si>
  <si>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</si>
  <si>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</si>
  <si>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</si>
  <si>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</si>
  <si>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</si>
  <si>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</si>
  <si>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</si>
  <si>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</si>
  <si>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</si>
  <si>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</si>
  <si>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</si>
  <si>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</si>
  <si>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</si>
  <si>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</si>
  <si>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</si>
  <si>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</si>
  <si>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</si>
  <si>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</si>
  <si>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</si>
  <si>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</si>
  <si>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</si>
  <si>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</si>
  <si>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</si>
  <si>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</si>
  <si>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</si>
  <si>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</si>
  <si>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</si>
  <si>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</si>
  <si>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</si>
  <si>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</si>
  <si>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</si>
  <si>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</si>
  <si>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</si>
  <si>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</si>
  <si>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</si>
  <si>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</si>
  <si>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</si>
  <si>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</si>
  <si>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</si>
  <si>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</si>
  <si>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</si>
  <si>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</si>
  <si>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</si>
  <si>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</si>
  <si>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</si>
  <si>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</si>
  <si>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</si>
  <si>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</si>
  <si>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</si>
  <si>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</si>
  <si>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</si>
  <si>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</si>
  <si>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</si>
  <si>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</si>
  <si>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</si>
  <si>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</si>
  <si>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</si>
  <si>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</si>
  <si>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</si>
  <si>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</si>
  <si>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</si>
  <si>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</si>
  <si>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</si>
  <si>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</si>
  <si>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</si>
  <si>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</si>
  <si>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</si>
  <si>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</si>
  <si>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</si>
  <si>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</si>
  <si>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</si>
  <si>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</si>
  <si>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</si>
  <si>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</si>
  <si>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</si>
  <si>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</si>
  <si>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</si>
  <si>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</si>
  <si>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</si>
  <si>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</si>
  <si>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</si>
  <si>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</si>
  <si>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</si>
  <si>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</si>
  <si>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</si>
  <si>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</si>
  <si>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</si>
  <si>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</si>
  <si>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</si>
  <si>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</si>
  <si>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</si>
  <si>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</si>
  <si>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</si>
  <si>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</si>
  <si>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</si>
  <si>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</si>
  <si>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</si>
  <si>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</si>
  <si>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</si>
  <si>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</si>
  <si>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</si>
  <si>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</si>
  <si>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</si>
  <si>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</si>
  <si>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</si>
  <si>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</si>
  <si>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</si>
  <si>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</si>
  <si>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</si>
  <si>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</si>
  <si>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</si>
  <si>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</si>
  <si>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</si>
  <si>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</si>
  <si>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</si>
  <si>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</si>
  <si>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</si>
  <si>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</si>
  <si>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</si>
  <si>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</si>
  <si>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</si>
  <si>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</si>
  <si>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</si>
  <si>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</si>
  <si>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</si>
  <si>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</si>
  <si>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</si>
  <si>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</si>
  <si>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</si>
  <si>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</si>
  <si>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</si>
  <si>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</si>
  <si>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</si>
  <si>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</si>
  <si>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</si>
  <si>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</si>
  <si>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</si>
  <si>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</si>
  <si>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</si>
  <si>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</si>
  <si>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</si>
  <si>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</si>
  <si>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</si>
  <si>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</si>
  <si>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</si>
  <si>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</si>
  <si>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</si>
  <si>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</si>
  <si>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</si>
  <si>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</si>
  <si>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</si>
  <si>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</si>
  <si>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</si>
  <si>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</si>
  <si>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</si>
  <si>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</si>
  <si>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</si>
  <si>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</si>
  <si>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</si>
  <si>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</si>
  <si>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</si>
  <si>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</si>
  <si>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</si>
  <si>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</si>
  <si>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</si>
  <si>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</si>
  <si>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</si>
  <si>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</si>
  <si>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</si>
  <si>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</si>
  <si>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</si>
  <si>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</si>
  <si>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</si>
  <si>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</si>
  <si>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</si>
  <si>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</si>
  <si>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</si>
  <si>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</si>
  <si>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</si>
  <si>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</si>
  <si>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</si>
  <si>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</si>
  <si>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</si>
  <si>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</si>
  <si>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</si>
  <si>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</si>
  <si>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</si>
  <si>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</si>
  <si>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</si>
  <si>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</si>
  <si>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</si>
  <si>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</si>
  <si>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</si>
  <si>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</si>
  <si>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</si>
  <si>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</si>
  <si>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</si>
  <si>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</si>
  <si>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</si>
  <si>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</si>
  <si>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</si>
  <si>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</si>
  <si>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</si>
  <si>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</si>
  <si>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</si>
  <si>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</si>
  <si>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</si>
  <si>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</si>
  <si>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</si>
  <si>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</si>
  <si>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</si>
  <si>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</si>
  <si>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</si>
  <si>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</si>
  <si>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</si>
  <si>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</si>
  <si>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</si>
  <si>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</si>
  <si>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</si>
  <si>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</si>
  <si>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</si>
  <si>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</si>
  <si>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</si>
  <si>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</si>
  <si>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</si>
  <si>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</si>
  <si>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</si>
  <si>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</si>
  <si>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</si>
  <si>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</si>
  <si>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</si>
  <si>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</si>
  <si>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</si>
  <si>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</si>
  <si>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</si>
  <si>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</si>
  <si>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</si>
  <si>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</si>
  <si>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</si>
  <si>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</si>
  <si>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</si>
  <si>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</si>
  <si>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</si>
  <si>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</si>
  <si>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</si>
  <si>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</si>
  <si>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</si>
  <si>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</si>
  <si>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</si>
  <si>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</si>
  <si>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</si>
  <si>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</si>
  <si>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</si>
  <si>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</si>
  <si>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</si>
  <si>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</si>
  <si>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</si>
  <si>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</si>
  <si>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</si>
  <si>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</si>
  <si>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</si>
  <si>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</si>
  <si>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</si>
  <si>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</si>
  <si>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</si>
  <si>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</si>
  <si>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</si>
  <si>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</si>
  <si>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</si>
  <si>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</si>
  <si>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</si>
  <si>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</si>
  <si>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</si>
  <si>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</si>
  <si>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</si>
  <si>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</si>
  <si>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</si>
  <si>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</si>
  <si>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</si>
  <si>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</si>
  <si>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</si>
  <si>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</si>
  <si>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</si>
  <si>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</si>
  <si>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</si>
  <si>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</si>
  <si>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</si>
  <si>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</si>
  <si>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</si>
  <si>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</si>
  <si>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</si>
  <si>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</si>
  <si>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</si>
  <si>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</si>
  <si>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</si>
  <si>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</si>
  <si>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</si>
  <si>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</si>
  <si>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</si>
  <si>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</si>
  <si>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</si>
  <si>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</si>
  <si>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</si>
  <si>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</si>
  <si>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</si>
  <si>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</si>
  <si>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</si>
  <si>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</si>
  <si>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</si>
  <si>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</si>
  <si>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</si>
  <si>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</si>
  <si>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</si>
  <si>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</si>
  <si>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</si>
  <si>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</si>
  <si>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</si>
  <si>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</si>
  <si>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</si>
  <si>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</si>
  <si>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</si>
  <si>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</si>
  <si>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</si>
  <si>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</si>
  <si>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</si>
  <si>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</si>
  <si>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</si>
  <si>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</si>
  <si>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</si>
  <si>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</si>
  <si>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</si>
  <si>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</si>
  <si>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</si>
  <si>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</si>
  <si>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</si>
  <si>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</si>
  <si>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</si>
  <si>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</si>
  <si>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</si>
  <si>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</si>
  <si>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</si>
  <si>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</si>
  <si>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</si>
  <si>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</si>
  <si>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</si>
  <si>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</si>
  <si>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</si>
  <si>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</si>
  <si>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</si>
  <si>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</si>
  <si>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</si>
  <si>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</si>
  <si>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</si>
  <si>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</si>
  <si>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</si>
  <si>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</si>
  <si>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</si>
  <si>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</si>
  <si>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</si>
  <si>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</si>
  <si>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</si>
  <si>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</si>
  <si>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</si>
  <si>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</si>
  <si>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</si>
  <si>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</si>
  <si>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</si>
  <si>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</si>
  <si>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</si>
  <si>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</si>
  <si>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</si>
  <si>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</si>
  <si>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</si>
  <si>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</si>
  <si>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</si>
  <si>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</si>
  <si>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</si>
  <si>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</si>
  <si>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</si>
  <si>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</si>
  <si>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</si>
  <si>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</si>
  <si>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</si>
  <si>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</si>
  <si>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</si>
  <si>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</si>
  <si>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</si>
  <si>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</si>
  <si>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</si>
  <si>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</si>
  <si>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</si>
  <si>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</si>
  <si>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</si>
  <si>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</si>
  <si>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</si>
  <si>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</si>
  <si>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</si>
  <si>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</si>
  <si>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</si>
  <si>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</si>
  <si>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</si>
  <si>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</si>
  <si>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</si>
  <si>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</si>
  <si>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</si>
  <si>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</si>
  <si>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</si>
  <si>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</si>
  <si>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</si>
  <si>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</si>
  <si>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</si>
  <si>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</si>
  <si>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</si>
  <si>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</si>
  <si>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</si>
  <si>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</si>
  <si>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</si>
  <si>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</si>
  <si>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</si>
  <si>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</si>
  <si>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</si>
  <si>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</si>
  <si>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</si>
  <si>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</si>
  <si>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</si>
  <si>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</si>
  <si>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</si>
  <si>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</si>
  <si>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</si>
  <si>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</si>
  <si>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</si>
  <si>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</si>
  <si>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</si>
  <si>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</si>
  <si>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</si>
  <si>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</si>
  <si>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</si>
  <si>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</si>
  <si>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</si>
  <si>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</si>
  <si>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</si>
  <si>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</si>
  <si>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</si>
  <si>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</si>
  <si>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</si>
  <si>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</si>
  <si>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</si>
  <si>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</si>
  <si>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</si>
  <si>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</si>
  <si>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</si>
  <si>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</si>
  <si>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</si>
  <si>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</si>
  <si>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</si>
  <si>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</si>
  <si>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</si>
  <si>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</si>
  <si>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</si>
  <si>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</si>
  <si>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</si>
  <si>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</si>
  <si>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</si>
  <si>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</si>
  <si>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</si>
  <si>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</si>
  <si>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</si>
  <si>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</si>
  <si>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</si>
  <si>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</si>
  <si>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</si>
  <si>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</si>
  <si>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</si>
  <si>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</si>
  <si>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</si>
  <si>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</si>
  <si>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</si>
  <si>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</si>
  <si>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</si>
  <si>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</si>
  <si>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</si>
  <si>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</si>
  <si>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</si>
  <si>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</si>
  <si>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</si>
  <si>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</si>
  <si>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</si>
  <si>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</si>
  <si>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</si>
  <si>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</si>
  <si>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</si>
  <si>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</si>
  <si>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</si>
  <si>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</si>
  <si>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</si>
  <si>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</si>
  <si>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</si>
  <si>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</si>
  <si>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</si>
  <si>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</si>
  <si>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</si>
  <si>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</si>
  <si>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</si>
  <si>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</si>
  <si>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</si>
  <si>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</si>
  <si>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</si>
  <si>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</si>
  <si>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</si>
  <si>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</si>
  <si>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</si>
  <si>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</si>
  <si>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</si>
  <si>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</si>
  <si>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</si>
  <si>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</si>
  <si>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</si>
  <si>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</si>
  <si>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</si>
  <si>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</si>
  <si>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</si>
  <si>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</si>
  <si>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</si>
  <si>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</si>
  <si>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</si>
  <si>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</si>
  <si>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</si>
  <si>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</si>
  <si>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</si>
  <si>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</si>
  <si>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</si>
  <si>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</si>
  <si>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</si>
  <si>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</si>
  <si>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</si>
  <si>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</si>
  <si>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</si>
  <si>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</si>
  <si>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</si>
  <si>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</si>
  <si>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</si>
  <si>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</si>
  <si>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</si>
  <si>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</si>
  <si>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</si>
  <si>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</si>
  <si>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</si>
  <si>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</si>
  <si>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</si>
  <si>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</si>
  <si>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</si>
  <si>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</si>
  <si>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</si>
  <si>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</si>
  <si>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</si>
  <si>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</si>
  <si>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</si>
  <si>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</si>
  <si>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</si>
  <si>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</si>
  <si>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</si>
  <si>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</si>
  <si>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</si>
  <si>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</si>
  <si>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</si>
  <si>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</si>
  <si>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</si>
  <si>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</si>
  <si>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</si>
  <si>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</si>
  <si>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</si>
  <si>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</si>
  <si>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</si>
  <si>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</si>
  <si>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</si>
  <si>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</si>
  <si>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</si>
  <si>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</si>
  <si>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</si>
  <si>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</si>
  <si>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</si>
  <si>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</si>
  <si>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</si>
  <si>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</si>
  <si>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</si>
  <si>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</si>
  <si>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</si>
  <si>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</si>
  <si>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</si>
  <si>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</si>
  <si>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</si>
  <si>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</si>
  <si>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</si>
  <si>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</si>
  <si>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</si>
  <si>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</si>
  <si>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</si>
  <si>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</si>
  <si>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</si>
  <si>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</si>
  <si>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</si>
  <si>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</si>
  <si>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</si>
  <si>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</si>
  <si>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</si>
  <si>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</si>
  <si>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</si>
  <si>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</si>
  <si>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</si>
  <si>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</si>
  <si>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</si>
  <si>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</si>
  <si>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</si>
  <si>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</si>
  <si>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</si>
  <si>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</si>
  <si>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</si>
  <si>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</si>
  <si>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</si>
  <si>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</si>
  <si>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</si>
  <si>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</si>
  <si>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</si>
  <si>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</si>
  <si>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</si>
  <si>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</si>
  <si>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</si>
  <si>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</si>
  <si>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</si>
  <si>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</si>
  <si>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</si>
  <si>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</si>
  <si>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</si>
  <si>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</si>
  <si>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</si>
  <si>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</si>
  <si>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</si>
  <si>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</si>
  <si>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</si>
  <si>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</si>
  <si>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</si>
  <si>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</si>
  <si>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</si>
  <si>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</si>
  <si>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</si>
  <si>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</si>
  <si>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</si>
  <si>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</si>
  <si>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</si>
  <si>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</si>
  <si>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</si>
  <si>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</si>
  <si>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</si>
  <si>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</si>
  <si>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</si>
  <si>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</si>
  <si>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</si>
  <si>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</si>
  <si>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</si>
  <si>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</si>
  <si>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</si>
  <si>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</si>
  <si>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</si>
  <si>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</si>
  <si>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</si>
  <si>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</si>
  <si>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</si>
  <si>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</si>
  <si>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</si>
  <si>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</si>
  <si>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</si>
  <si>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</si>
  <si>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</si>
  <si>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</si>
  <si>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</si>
  <si>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</si>
  <si>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</si>
  <si>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</si>
  <si>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</si>
  <si>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</si>
  <si>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</si>
  <si>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</si>
  <si>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</si>
  <si>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</si>
  <si>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</si>
  <si>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</si>
  <si>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</si>
  <si>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</si>
  <si>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</si>
  <si>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</si>
  <si>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</si>
  <si>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</si>
  <si>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</si>
  <si>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</si>
  <si>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</si>
  <si>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</si>
  <si>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</si>
  <si>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</si>
  <si>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</si>
  <si>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</si>
  <si>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</si>
  <si>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</si>
  <si>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</si>
  <si>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</si>
  <si>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</si>
  <si>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</si>
  <si>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</si>
  <si>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</si>
  <si>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</si>
  <si>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</si>
  <si>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</si>
  <si>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</si>
  <si>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</si>
  <si>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</si>
  <si>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</si>
  <si>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</si>
  <si>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</si>
  <si>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</si>
  <si>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</si>
  <si>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</si>
  <si>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</si>
  <si>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</si>
  <si>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</si>
  <si>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</si>
  <si>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</si>
  <si>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</si>
  <si>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</si>
  <si>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</si>
  <si>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</si>
  <si>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</si>
  <si>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</si>
  <si>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</si>
  <si>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</si>
  <si>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</si>
  <si>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</si>
  <si>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</si>
  <si>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</si>
  <si>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</si>
  <si>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</si>
  <si>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</si>
  <si>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</si>
  <si>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</si>
  <si>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</si>
  <si>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</si>
  <si>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</si>
  <si>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</si>
  <si>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</si>
  <si>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</si>
  <si>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</si>
  <si>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</si>
  <si>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</si>
  <si>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</si>
  <si>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</si>
  <si>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</si>
  <si>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</si>
  <si>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</si>
  <si>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</si>
  <si>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</si>
  <si>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</si>
  <si>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</si>
  <si>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</si>
  <si>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</si>
  <si>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</si>
  <si>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</si>
  <si>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</si>
  <si>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</si>
  <si>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</si>
  <si>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</si>
  <si>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</si>
  <si>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</si>
  <si>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</si>
  <si>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</si>
  <si>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</si>
  <si>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</si>
  <si>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</si>
  <si>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</si>
  <si>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</si>
  <si>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</si>
  <si>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</si>
  <si>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</si>
  <si>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</si>
  <si>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</si>
  <si>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</si>
  <si>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</si>
  <si>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</si>
  <si>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</si>
  <si>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</si>
  <si>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</si>
  <si>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</si>
  <si>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</si>
  <si>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</si>
  <si>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</si>
  <si>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</si>
  <si>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</si>
  <si>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</si>
  <si>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</si>
  <si>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</si>
  <si>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</si>
  <si>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</si>
  <si>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</si>
  <si>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</si>
  <si>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</si>
  <si>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</si>
  <si>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</si>
  <si>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</si>
  <si>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</si>
  <si>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</si>
  <si>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</si>
  <si>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</si>
  <si>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</si>
  <si>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</si>
  <si>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</si>
  <si>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</si>
  <si>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</si>
  <si>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</si>
  <si>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</si>
  <si>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</si>
  <si>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</si>
  <si>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</si>
  <si>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</si>
  <si>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</si>
  <si>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</si>
  <si>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</si>
  <si>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</si>
  <si>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</si>
  <si>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</si>
  <si>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</si>
  <si>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</si>
  <si>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</si>
  <si>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</si>
  <si>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</si>
  <si>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</si>
  <si>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</si>
  <si>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</si>
  <si>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</si>
  <si>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</si>
  <si>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</si>
  <si>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</si>
  <si>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</si>
  <si>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</si>
  <si>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</si>
  <si>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</si>
  <si>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</si>
  <si>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</si>
  <si>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</si>
  <si>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</si>
  <si>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</si>
  <si>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</si>
  <si>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</si>
  <si>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</si>
  <si>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</si>
  <si>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</si>
  <si>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</si>
  <si>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</si>
  <si>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</si>
  <si>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</si>
  <si>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</si>
  <si>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</si>
  <si>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</si>
  <si>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</si>
  <si>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</si>
  <si>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</si>
  <si>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</si>
  <si>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</si>
  <si>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</si>
  <si>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</si>
  <si>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</si>
  <si>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</si>
  <si>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</si>
  <si>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</si>
  <si>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</si>
  <si>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</si>
  <si>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</si>
  <si>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</si>
  <si>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</si>
  <si>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</si>
  <si>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</si>
  <si>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</si>
  <si>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</si>
  <si>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</si>
  <si>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</si>
  <si>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</si>
  <si>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</si>
  <si>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</si>
  <si>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</si>
  <si>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</si>
  <si>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</si>
  <si>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</si>
  <si>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</si>
  <si>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</si>
  <si>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</si>
  <si>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</si>
  <si>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</si>
  <si>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</si>
  <si>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</si>
  <si>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</si>
  <si>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</si>
  <si>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</si>
  <si>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</si>
  <si>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</si>
  <si>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</si>
  <si>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</si>
  <si>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</si>
  <si>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</si>
  <si>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</si>
  <si>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</si>
  <si>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</si>
  <si>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</si>
  <si>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</si>
  <si>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</si>
  <si>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</si>
  <si>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</si>
  <si>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</si>
  <si>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</si>
  <si>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</si>
  <si>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</si>
  <si>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</si>
  <si>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</si>
  <si>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</si>
  <si>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</si>
  <si>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</si>
  <si>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</si>
  <si>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</si>
  <si>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</si>
  <si>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</si>
  <si>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</si>
  <si>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</si>
  <si>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</si>
  <si>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</si>
  <si>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</si>
  <si>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</si>
  <si>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</si>
  <si>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</si>
  <si>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</si>
  <si>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</si>
  <si>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</si>
  <si>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</si>
  <si>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</si>
  <si>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</si>
  <si>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</si>
  <si>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</si>
  <si>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</si>
  <si>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</si>
  <si>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</si>
  <si>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</si>
  <si>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</si>
  <si>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</si>
  <si>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</si>
  <si>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</si>
  <si>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</si>
  <si>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</si>
  <si>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</si>
  <si>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</si>
  <si>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</si>
  <si>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</si>
  <si>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</si>
  <si>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</si>
  <si>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</si>
  <si>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</si>
  <si>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</si>
  <si>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</si>
  <si>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</si>
  <si>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</si>
  <si>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</si>
  <si>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</si>
  <si>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</si>
  <si>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</si>
  <si>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</si>
  <si>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</si>
  <si>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</si>
  <si>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</si>
  <si>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</si>
  <si>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</si>
  <si>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</si>
  <si>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</si>
  <si>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</si>
  <si>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</si>
  <si>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</si>
  <si>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</si>
  <si>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</si>
  <si>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</si>
  <si>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</si>
  <si>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</si>
  <si>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</si>
  <si>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</si>
  <si>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</si>
  <si>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</si>
  <si>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</si>
  <si>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</si>
  <si>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</si>
  <si>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</si>
  <si>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</si>
  <si>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</si>
  <si>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</si>
  <si>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</si>
  <si>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</si>
  <si>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</si>
  <si>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</si>
  <si>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</si>
  <si>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</si>
  <si>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</si>
  <si>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</si>
  <si>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</si>
  <si>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</si>
  <si>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</si>
  <si>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</si>
  <si>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</si>
  <si>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</si>
  <si>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</si>
  <si>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</si>
  <si>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</si>
  <si>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</si>
  <si>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</si>
  <si>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</si>
  <si>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</si>
  <si>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</si>
  <si>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</si>
  <si>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</si>
  <si>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</si>
  <si>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</si>
  <si>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</si>
  <si>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</si>
  <si>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</si>
  <si>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</si>
  <si>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</si>
  <si>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</si>
  <si>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</si>
  <si>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</si>
  <si>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</si>
  <si>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</si>
  <si>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</si>
  <si>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</si>
  <si>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</si>
  <si>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</si>
  <si>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</si>
  <si>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</si>
  <si>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</si>
  <si>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</si>
  <si>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</si>
  <si>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</si>
  <si>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</si>
  <si>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</si>
  <si>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</si>
  <si>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</si>
  <si>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</si>
  <si>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</si>
  <si>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</si>
  <si>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</si>
  <si>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</si>
  <si>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</si>
  <si>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</si>
  <si>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</si>
  <si>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</si>
  <si>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</si>
  <si>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</si>
  <si>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</si>
  <si>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</si>
  <si>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</si>
  <si>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</si>
  <si>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</si>
  <si>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</si>
  <si>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</si>
  <si>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</si>
  <si>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</si>
  <si>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</si>
  <si>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</si>
  <si>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</si>
  <si>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</si>
  <si>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</si>
  <si>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</si>
  <si>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</si>
  <si>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</si>
  <si>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</si>
  <si>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</si>
  <si>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</si>
  <si>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</si>
  <si>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</si>
  <si>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</si>
  <si>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</si>
  <si>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</si>
  <si>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</si>
  <si>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</si>
  <si>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</si>
  <si>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</si>
  <si>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</si>
  <si>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</si>
  <si>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</si>
  <si>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</si>
  <si>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</si>
  <si>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</si>
  <si>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</si>
  <si>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</si>
  <si>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</si>
  <si>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</si>
  <si>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</si>
  <si>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</si>
  <si>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</si>
  <si>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</si>
  <si>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</si>
  <si>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</si>
  <si>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</si>
  <si>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</si>
  <si>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</si>
  <si>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</si>
  <si>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</si>
  <si>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</si>
  <si>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</si>
  <si>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</si>
  <si>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</si>
  <si>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</si>
  <si>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</si>
  <si>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</si>
  <si>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</si>
  <si>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</si>
  <si>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</si>
  <si>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</si>
  <si>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</si>
  <si>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</si>
  <si>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</si>
  <si>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</si>
  <si>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</si>
  <si>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</si>
  <si>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</si>
  <si>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</si>
  <si>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</si>
  <si>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</si>
  <si>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</si>
  <si>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</si>
  <si>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</si>
  <si>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</si>
  <si>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</si>
  <si>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</si>
  <si>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</si>
  <si>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</si>
  <si>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</si>
  <si>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</si>
  <si>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</si>
  <si>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</si>
  <si>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</si>
  <si>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</si>
  <si>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</si>
  <si>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</si>
  <si>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</si>
  <si>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</si>
  <si>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</si>
  <si>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</si>
  <si>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</si>
  <si>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</si>
  <si>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</si>
  <si>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</si>
  <si>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</si>
  <si>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</si>
  <si>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</si>
  <si>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</si>
  <si>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</si>
  <si>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</si>
  <si>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</si>
  <si>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</si>
  <si>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</si>
  <si>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</si>
  <si>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</si>
  <si>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</si>
  <si>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</si>
  <si>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</si>
  <si>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</si>
  <si>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</si>
  <si>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</si>
  <si>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</si>
  <si>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</si>
  <si>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</si>
  <si>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</si>
  <si>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</si>
  <si>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</si>
  <si>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</si>
  <si>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</si>
  <si>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</si>
  <si>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</si>
  <si>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</si>
  <si>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</si>
  <si>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</si>
  <si>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</si>
  <si>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</si>
  <si>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</si>
  <si>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</si>
  <si>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</si>
  <si>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</si>
  <si>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</si>
  <si>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</si>
  <si>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</si>
  <si>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</si>
  <si>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</si>
  <si>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</si>
  <si>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</si>
  <si>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</si>
  <si>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</si>
  <si>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</si>
  <si>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</si>
  <si>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</si>
  <si>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</si>
  <si>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</si>
  <si>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</si>
  <si>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</si>
  <si>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</si>
  <si>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</si>
  <si>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</si>
  <si>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</si>
  <si>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</si>
  <si>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</si>
  <si>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</si>
  <si>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</si>
  <si>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</si>
  <si>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</si>
  <si>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</si>
  <si>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</si>
  <si>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</si>
  <si>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</si>
  <si>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</si>
  <si>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</si>
  <si>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</si>
  <si>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</si>
  <si>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</si>
  <si>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</si>
  <si>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</si>
  <si>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</si>
  <si>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</si>
  <si>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</si>
  <si>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</si>
  <si>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</si>
  <si>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</si>
  <si>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</si>
  <si>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</si>
  <si>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</si>
  <si>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</si>
  <si>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</si>
  <si>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</si>
  <si>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</si>
  <si>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</si>
  <si>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</si>
  <si>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</si>
  <si>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</si>
  <si>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</si>
  <si>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</si>
  <si>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</si>
  <si>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</si>
  <si>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</si>
  <si>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</si>
  <si>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</si>
  <si>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</si>
  <si>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</si>
  <si>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</si>
  <si>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</si>
  <si>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</si>
  <si>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</si>
  <si>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</si>
  <si>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</si>
  <si>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</si>
  <si>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</si>
  <si>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</si>
  <si>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</si>
  <si>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</si>
  <si>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</si>
  <si>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</si>
  <si>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</si>
  <si>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</si>
  <si>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</si>
  <si>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</si>
  <si>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</si>
  <si>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</si>
  <si>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</si>
  <si>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</si>
  <si>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</si>
  <si>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</si>
  <si>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</si>
  <si>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</si>
  <si>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</si>
  <si>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</si>
  <si>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</si>
  <si>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</si>
  <si>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</si>
  <si>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</si>
  <si>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</si>
  <si>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</si>
  <si>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</si>
  <si>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</si>
  <si>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</si>
  <si>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</si>
  <si>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</si>
  <si>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</si>
  <si>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</si>
  <si>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</si>
  <si>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</si>
  <si>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</si>
  <si>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</si>
  <si>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</si>
  <si>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</si>
  <si>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</si>
  <si>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</si>
  <si>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</si>
  <si>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</si>
  <si>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</si>
  <si>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</si>
  <si>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</si>
  <si>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</si>
  <si>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</si>
  <si>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</si>
  <si>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</si>
  <si>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</si>
  <si>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</si>
  <si>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</si>
  <si>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</si>
  <si>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</si>
  <si>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</si>
  <si>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</si>
  <si>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</si>
  <si>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</si>
  <si>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</si>
  <si>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</si>
  <si>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</si>
  <si>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</si>
  <si>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</si>
  <si>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</si>
  <si>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</si>
  <si>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</si>
  <si>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</si>
  <si>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</si>
  <si>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</si>
  <si>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</si>
  <si>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</si>
  <si>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</si>
  <si>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</si>
  <si>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</si>
  <si>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</si>
  <si>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</si>
  <si>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</si>
  <si>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</si>
  <si>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</si>
  <si>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</si>
  <si>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</si>
  <si>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</si>
  <si>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</si>
  <si>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</si>
  <si>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</si>
  <si>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</si>
  <si>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</si>
  <si>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</si>
  <si>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</si>
  <si>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</si>
  <si>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</si>
  <si>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</si>
  <si>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</si>
  <si>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</si>
  <si>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</si>
  <si>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</si>
  <si>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</si>
  <si>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</si>
  <si>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</si>
  <si>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</si>
  <si>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</si>
  <si>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</si>
  <si>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</si>
  <si>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</si>
  <si>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</si>
  <si>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</si>
  <si>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</si>
  <si>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</si>
  <si>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</si>
  <si>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</si>
  <si>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</si>
  <si>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</si>
  <si>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</si>
  <si>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</si>
  <si>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</si>
  <si>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</si>
  <si>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</si>
  <si>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</si>
  <si>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</si>
  <si>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</si>
  <si>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</si>
  <si>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</si>
  <si>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</si>
  <si>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</si>
  <si>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</si>
  <si>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</si>
  <si>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</si>
  <si>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</si>
  <si>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</si>
  <si>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</si>
  <si>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</si>
  <si>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</si>
  <si>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</si>
  <si>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</si>
  <si>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</si>
  <si>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</si>
  <si>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</si>
  <si>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</si>
  <si>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</si>
  <si>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</si>
  <si>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</si>
  <si>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</si>
  <si>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</si>
  <si>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</si>
  <si>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</si>
  <si>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</si>
  <si>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</si>
  <si>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</si>
  <si>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</si>
  <si>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</si>
  <si>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</si>
  <si>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</si>
  <si>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</si>
  <si>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</si>
  <si>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</si>
  <si>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</si>
  <si>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</si>
  <si>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</si>
  <si>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</si>
  <si>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</si>
  <si>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</si>
  <si>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</si>
  <si>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</si>
  <si>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</si>
  <si>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</si>
  <si>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</si>
  <si>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</si>
  <si>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</si>
  <si>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</si>
  <si>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</si>
  <si>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</si>
  <si>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</si>
  <si>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</si>
  <si>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</si>
  <si>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</si>
  <si>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</si>
  <si>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</si>
  <si>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</si>
  <si>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</si>
  <si>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</si>
  <si>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</si>
  <si>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</si>
  <si>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</si>
  <si>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</si>
  <si>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</si>
  <si>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</si>
  <si>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</si>
  <si>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</si>
  <si>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</si>
  <si>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</si>
  <si>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</si>
  <si>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</si>
  <si>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</si>
  <si>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</si>
  <si>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</si>
  <si>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</si>
  <si>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</si>
  <si>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</si>
  <si>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</si>
  <si>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</si>
  <si>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</si>
  <si>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</si>
  <si>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</si>
  <si>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</si>
  <si>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</si>
  <si>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</si>
  <si>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</si>
  <si>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</si>
  <si>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</si>
  <si>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</si>
  <si>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</si>
  <si>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</si>
  <si>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</si>
  <si>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</si>
  <si>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</si>
  <si>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</si>
  <si>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</si>
  <si>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</si>
  <si>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</si>
  <si>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</si>
  <si>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</si>
  <si>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</si>
  <si>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</si>
  <si>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</si>
  <si>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</si>
  <si>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</si>
  <si>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</si>
  <si>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</si>
  <si>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</si>
  <si>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</si>
  <si>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</si>
  <si>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</si>
  <si>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</si>
  <si>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</si>
  <si>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</si>
  <si>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</si>
  <si>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</si>
  <si>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</si>
  <si>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</si>
  <si>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</si>
  <si>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</si>
  <si>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</si>
  <si>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</si>
  <si>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</si>
  <si>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</si>
  <si>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</si>
  <si>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</si>
  <si>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</si>
  <si>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</si>
  <si>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</si>
  <si>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</si>
  <si>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</si>
  <si>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</si>
  <si>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</si>
  <si>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</si>
  <si>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</si>
  <si>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</si>
  <si>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</si>
  <si>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</si>
  <si>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</si>
  <si>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</si>
  <si>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</si>
  <si>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</si>
  <si>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</si>
  <si>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</si>
  <si>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</si>
  <si>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</si>
  <si>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</si>
  <si>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</si>
  <si>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</si>
  <si>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</si>
  <si>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</si>
  <si>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</si>
  <si>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</si>
  <si>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</si>
  <si>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</si>
  <si>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</si>
  <si>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</si>
  <si>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</si>
  <si>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</si>
  <si>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</si>
  <si>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</si>
  <si>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</si>
  <si>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</si>
  <si>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</si>
  <si>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</si>
  <si>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</si>
  <si>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</si>
  <si>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</si>
  <si>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</si>
  <si>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</si>
  <si>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</si>
  <si>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</si>
  <si>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</si>
  <si>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</si>
  <si>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</si>
  <si>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</si>
  <si>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</si>
  <si>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</si>
  <si>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</si>
  <si>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</si>
  <si>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</si>
  <si>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</si>
  <si>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</si>
  <si>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</si>
  <si>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</si>
  <si>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</si>
  <si>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</si>
  <si>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</si>
  <si>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</si>
  <si>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</si>
  <si>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</si>
  <si>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</si>
  <si>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</si>
  <si>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</si>
  <si>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</si>
  <si>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</si>
  <si>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</si>
  <si>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</si>
  <si>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</si>
  <si>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</si>
  <si>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</si>
  <si>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</si>
  <si>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</si>
  <si>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</si>
  <si>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</si>
  <si>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</si>
  <si>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</si>
  <si>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</si>
  <si>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</si>
  <si>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</si>
  <si>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</si>
  <si>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</si>
  <si>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</si>
  <si>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</si>
  <si>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</si>
  <si>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</si>
  <si>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</si>
  <si>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</si>
  <si>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</si>
  <si>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</si>
  <si>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</si>
  <si>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</si>
  <si>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</si>
  <si>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</si>
  <si>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</si>
  <si>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</si>
  <si>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</si>
  <si>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</si>
  <si>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</si>
  <si>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</si>
  <si>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</si>
  <si>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</si>
  <si>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</si>
  <si>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</si>
  <si>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</si>
  <si>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</si>
  <si>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</si>
  <si>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</si>
  <si>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</si>
  <si>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</si>
  <si>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</si>
  <si>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</si>
  <si>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</si>
  <si>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</si>
  <si>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</si>
  <si>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</si>
  <si>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</si>
  <si>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</si>
  <si>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</si>
  <si>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</si>
  <si>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</si>
  <si>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</si>
  <si>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</si>
  <si>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</si>
  <si>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</si>
  <si>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</si>
  <si>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</si>
  <si>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</si>
  <si>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</si>
  <si>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</si>
  <si>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</si>
  <si>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</si>
  <si>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</si>
  <si>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</si>
  <si>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</si>
  <si>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</si>
  <si>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</si>
  <si>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</si>
  <si>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</si>
  <si>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</si>
  <si>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</si>
  <si>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</si>
  <si>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</si>
  <si>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</si>
  <si>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</si>
  <si>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</si>
  <si>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</si>
  <si>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</si>
  <si>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</si>
  <si>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</si>
  <si>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</si>
  <si>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</si>
  <si>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</si>
  <si>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</si>
  <si>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</si>
  <si>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</si>
  <si>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</si>
  <si>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</si>
  <si>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</si>
  <si>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</si>
  <si>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</si>
  <si>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</si>
  <si>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</si>
  <si>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</si>
  <si>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</si>
  <si>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</si>
  <si>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</si>
  <si>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</si>
  <si>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</si>
  <si>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</si>
  <si>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</si>
  <si>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</si>
  <si>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</si>
  <si>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</si>
  <si>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</si>
  <si>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</si>
  <si>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</si>
  <si>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</si>
  <si>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</si>
  <si>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</si>
  <si>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</si>
  <si>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</si>
  <si>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</si>
  <si>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</si>
  <si>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</si>
  <si>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</si>
  <si>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</si>
  <si>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</si>
  <si>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</si>
  <si>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</si>
  <si>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</si>
  <si>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</si>
  <si>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</si>
  <si>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</si>
  <si>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</si>
  <si>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</si>
  <si>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</si>
  <si>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</si>
  <si>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</si>
  <si>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</si>
  <si>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</si>
  <si>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</si>
  <si>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</si>
  <si>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</si>
  <si>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</si>
  <si>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</si>
  <si>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</si>
  <si>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</si>
  <si>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</si>
  <si>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</si>
  <si>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</si>
  <si>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</si>
  <si>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</si>
  <si>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</si>
  <si>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</si>
  <si>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</si>
  <si>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</si>
  <si>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</si>
  <si>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</si>
  <si>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</si>
  <si>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</si>
  <si>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</si>
  <si>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</si>
  <si>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</si>
  <si>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</si>
  <si>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</si>
  <si>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</si>
  <si>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</si>
  <si>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</si>
  <si>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</si>
  <si>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</si>
  <si>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</si>
  <si>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</si>
  <si>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</si>
  <si>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</si>
  <si>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</si>
  <si>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</si>
  <si>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</si>
  <si>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</si>
  <si>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</si>
  <si>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</si>
  <si>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</si>
  <si>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</si>
  <si>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</si>
  <si>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</si>
  <si>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</si>
  <si>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</si>
  <si>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</si>
  <si>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</si>
  <si>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</si>
  <si>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</si>
  <si>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</si>
  <si>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</si>
  <si>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</si>
  <si>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</si>
  <si>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</si>
  <si>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</si>
  <si>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</si>
  <si>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</si>
  <si>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</si>
  <si>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</si>
  <si>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</si>
  <si>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</si>
  <si>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</si>
  <si>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</si>
  <si>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</si>
  <si>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</si>
  <si>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</si>
  <si>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</si>
  <si>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</si>
  <si>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</si>
  <si>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</si>
  <si>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</si>
  <si>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</si>
  <si>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</si>
  <si>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</si>
  <si>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</si>
  <si>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</si>
  <si>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</si>
  <si>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</si>
  <si>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</si>
  <si>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</si>
  <si>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</si>
  <si>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</si>
  <si>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</si>
  <si>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</si>
  <si>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</si>
  <si>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</si>
  <si>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</si>
  <si>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</si>
  <si>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</si>
  <si>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</si>
  <si>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</si>
  <si>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</si>
  <si>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</si>
  <si>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</si>
  <si>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</si>
  <si>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</si>
  <si>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</si>
  <si>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</si>
  <si>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</si>
  <si>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</si>
  <si>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</si>
  <si>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</si>
  <si>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</si>
  <si>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</si>
  <si>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</si>
  <si>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</si>
  <si>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</si>
  <si>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</si>
  <si>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</si>
  <si>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</si>
  <si>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</si>
  <si>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</si>
  <si>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</si>
  <si>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</si>
  <si>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</si>
  <si>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</si>
  <si>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</si>
  <si>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</si>
  <si>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</si>
  <si>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</si>
  <si>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</si>
  <si>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</si>
  <si>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</si>
  <si>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</si>
  <si>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</si>
  <si>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</si>
  <si>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</si>
  <si>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</si>
  <si>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</si>
  <si>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</si>
  <si>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</si>
  <si>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</si>
  <si>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</si>
  <si>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</si>
  <si>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</si>
  <si>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</si>
  <si>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</si>
  <si>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</si>
  <si>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</si>
  <si>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</si>
  <si>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</si>
  <si>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</si>
  <si>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</si>
  <si>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</si>
  <si>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</si>
  <si>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</si>
  <si>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</si>
  <si>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</si>
  <si>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</si>
  <si>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</si>
  <si>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</si>
  <si>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</si>
  <si>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</si>
  <si>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</si>
  <si>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</si>
  <si>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</si>
  <si>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</si>
  <si>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</si>
  <si>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</si>
  <si>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</si>
  <si>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</si>
  <si>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</si>
  <si>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</si>
  <si>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</si>
  <si>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</si>
  <si>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</si>
  <si>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</si>
  <si>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</si>
  <si>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</si>
  <si>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</si>
  <si>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</si>
  <si>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</si>
  <si>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</si>
  <si>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</si>
  <si>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</si>
  <si>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</si>
  <si>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</si>
  <si>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</si>
  <si>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</si>
  <si>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</si>
  <si>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</si>
  <si>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</si>
  <si>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</si>
  <si>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</si>
  <si>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</si>
  <si>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</si>
  <si>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</si>
  <si>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</si>
  <si>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</si>
  <si>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</si>
  <si>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</si>
  <si>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</si>
  <si>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</si>
  <si>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</si>
  <si>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</si>
  <si>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</si>
  <si>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</si>
  <si>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</si>
  <si>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</si>
  <si>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</si>
  <si>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</si>
  <si>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</si>
  <si>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</si>
  <si>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</si>
  <si>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</si>
  <si>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</si>
  <si>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</si>
  <si>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</si>
  <si>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</si>
  <si>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</si>
  <si>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</si>
  <si>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</si>
  <si>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</si>
  <si>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</si>
  <si>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</si>
  <si>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</si>
  <si>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</si>
  <si>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</si>
  <si>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</si>
  <si>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</si>
  <si>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</si>
  <si>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</si>
  <si>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</si>
  <si>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</si>
  <si>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</si>
  <si>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</si>
  <si>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</si>
  <si>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</si>
  <si>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</si>
  <si>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</si>
  <si>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</si>
  <si>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</si>
  <si>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</si>
  <si>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</si>
  <si>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</si>
  <si>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</si>
  <si>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</si>
  <si>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</si>
  <si>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</si>
  <si>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</si>
  <si>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</si>
  <si>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</si>
  <si>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</si>
  <si>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</si>
  <si>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</si>
  <si>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</si>
  <si>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</si>
  <si>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</si>
  <si>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</si>
  <si>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</si>
  <si>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</si>
  <si>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</si>
  <si>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</si>
  <si>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</si>
  <si>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</si>
  <si>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</si>
  <si>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</si>
  <si>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</si>
  <si>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</si>
  <si>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</si>
  <si>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</si>
  <si>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</si>
  <si>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</si>
  <si>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</si>
  <si>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</si>
  <si>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</si>
  <si>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</si>
  <si>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</si>
  <si>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</si>
  <si>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</si>
  <si>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</si>
  <si>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</si>
  <si>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</si>
  <si>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</si>
  <si>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</si>
  <si>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</si>
  <si>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</si>
  <si>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</si>
  <si>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</si>
  <si>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</si>
  <si>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</si>
  <si>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</si>
  <si>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</si>
  <si>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</si>
  <si>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</si>
  <si>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</si>
  <si>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</si>
  <si>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</si>
  <si>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</si>
  <si>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</si>
  <si>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</si>
  <si>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</si>
  <si>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</si>
  <si>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</si>
  <si>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</si>
  <si>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</si>
  <si>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</si>
  <si>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</si>
  <si>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</si>
  <si>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</si>
  <si>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</si>
  <si>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</si>
  <si>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</si>
  <si>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</si>
  <si>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</si>
  <si>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</si>
  <si>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</si>
  <si>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</si>
  <si>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</si>
  <si>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</si>
  <si>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</si>
  <si>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</si>
  <si>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</si>
  <si>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</si>
  <si>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</si>
  <si>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</si>
  <si>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</si>
  <si>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</si>
  <si>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</si>
  <si>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</si>
  <si>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</si>
  <si>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</si>
  <si>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</si>
  <si>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</si>
  <si>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</si>
  <si>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</si>
  <si>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</si>
  <si>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</si>
  <si>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</si>
  <si>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</si>
  <si>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</si>
  <si>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</si>
  <si>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</si>
  <si>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</si>
  <si>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</si>
  <si>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</si>
  <si>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</si>
  <si>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</si>
  <si>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</si>
  <si>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</si>
  <si>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</si>
  <si>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</si>
  <si>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</si>
  <si>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</si>
  <si>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</si>
  <si>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</si>
  <si>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</si>
  <si>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</si>
  <si>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</si>
  <si>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</si>
  <si>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</si>
  <si>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</si>
  <si>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</si>
  <si>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</si>
  <si>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</si>
  <si>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</si>
  <si>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</si>
  <si>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</si>
  <si>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</si>
  <si>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</si>
  <si>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</si>
  <si>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</si>
  <si>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</si>
  <si>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</si>
  <si>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</si>
  <si>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</si>
  <si>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</si>
  <si>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</si>
  <si>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</si>
  <si>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</si>
  <si>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</si>
  <si>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</si>
  <si>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</si>
  <si>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</si>
  <si>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</si>
  <si>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</si>
  <si>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</si>
  <si>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</si>
  <si>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</si>
  <si>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</si>
  <si>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</si>
  <si>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</si>
  <si>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</si>
  <si>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</si>
  <si>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</si>
  <si>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</si>
  <si>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</si>
  <si>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</si>
  <si>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</si>
  <si>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</si>
  <si>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</si>
  <si>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</si>
  <si>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</si>
  <si>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</si>
  <si>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</si>
  <si>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</si>
  <si>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</si>
  <si>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</si>
  <si>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</si>
  <si>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</si>
  <si>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</si>
  <si>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</si>
  <si>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</si>
  <si>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</si>
  <si>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</si>
  <si>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</si>
  <si>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</si>
  <si>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</si>
  <si>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</si>
  <si>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</si>
  <si>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</si>
  <si>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</si>
  <si>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</si>
  <si>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</si>
  <si>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</si>
  <si>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</si>
  <si>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</si>
  <si>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</si>
  <si>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</si>
  <si>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</si>
  <si>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</si>
  <si>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</si>
  <si>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</si>
  <si>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</si>
  <si>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</si>
  <si>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</si>
  <si>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</si>
  <si>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</si>
  <si>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</si>
  <si>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</si>
  <si>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</si>
  <si>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</si>
  <si>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</si>
  <si>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</si>
  <si>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</si>
  <si>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</si>
  <si>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</si>
  <si>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</si>
  <si>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</si>
  <si>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</si>
  <si>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</si>
  <si>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</si>
  <si>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</si>
  <si>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</si>
  <si>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</si>
  <si>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</si>
  <si>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</si>
  <si>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</si>
  <si>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</si>
  <si>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</si>
  <si>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</si>
  <si>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</si>
  <si>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</si>
  <si>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</si>
  <si>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</si>
  <si>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</si>
  <si>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</si>
  <si>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</si>
  <si>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</si>
  <si>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</si>
  <si>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</si>
  <si>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</si>
  <si>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</si>
  <si>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</si>
  <si>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</si>
  <si>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</si>
  <si>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</si>
  <si>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</si>
  <si>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</si>
  <si>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</si>
  <si>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</si>
  <si>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</si>
  <si>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</si>
  <si>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</si>
  <si>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</si>
  <si>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</si>
  <si>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</si>
  <si>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</si>
  <si>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</si>
  <si>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</si>
  <si>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</si>
  <si>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</si>
  <si>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</si>
  <si>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</si>
  <si>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</si>
  <si>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</si>
  <si>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</si>
  <si>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</si>
  <si>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</si>
  <si>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</si>
  <si>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</si>
  <si>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</si>
  <si>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</si>
  <si>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</si>
  <si>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</si>
  <si>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</si>
  <si>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</si>
  <si>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</si>
  <si>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</si>
  <si>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</si>
  <si>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</si>
  <si>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</si>
  <si>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</si>
  <si>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</si>
  <si>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</si>
  <si>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</si>
  <si>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</si>
  <si>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</si>
  <si>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</si>
  <si>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</si>
  <si>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</si>
  <si>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</si>
  <si>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</si>
  <si>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</si>
  <si>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</si>
  <si>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</si>
  <si>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</si>
  <si>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</si>
  <si>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</si>
  <si>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</si>
  <si>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</si>
  <si>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</si>
  <si>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</si>
  <si>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</si>
  <si>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</si>
  <si>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</si>
  <si>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</si>
  <si>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</si>
  <si>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</si>
  <si>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</si>
  <si>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</si>
  <si>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</si>
  <si>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</si>
  <si>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</si>
  <si>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</si>
  <si>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</si>
  <si>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</si>
  <si>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</si>
  <si>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</si>
  <si>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</si>
  <si>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</si>
  <si>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</si>
  <si>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</si>
  <si>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</si>
  <si>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</si>
  <si>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</si>
  <si>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</si>
  <si>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</si>
  <si>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</si>
  <si>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</si>
  <si>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</si>
  <si>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</si>
  <si>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</si>
  <si>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</si>
  <si>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</si>
  <si>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</si>
  <si>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</si>
  <si>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</si>
  <si>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</si>
  <si>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</si>
  <si>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</si>
  <si>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</si>
  <si>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</si>
  <si>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</si>
  <si>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</si>
  <si>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</si>
  <si>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</si>
  <si>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</si>
  <si>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</si>
  <si>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</si>
  <si>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</si>
  <si>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</si>
  <si>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</si>
  <si>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</si>
  <si>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</si>
  <si>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</si>
  <si>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</si>
  <si>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</si>
  <si>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</si>
  <si>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</si>
  <si>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</si>
  <si>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</si>
  <si>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</si>
  <si>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</si>
  <si>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</si>
  <si>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</si>
  <si>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</si>
  <si>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</si>
  <si>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</si>
  <si>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</si>
  <si>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</si>
  <si>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</si>
  <si>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</si>
  <si>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</si>
  <si>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</si>
  <si>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</si>
  <si>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</si>
  <si>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</si>
  <si>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</si>
  <si>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</si>
  <si>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</si>
  <si>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</si>
  <si>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</si>
  <si>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</si>
  <si>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</si>
  <si>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</si>
  <si>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</si>
  <si>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</si>
  <si>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</si>
  <si>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</si>
  <si>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</si>
  <si>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</si>
  <si>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</si>
  <si>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</si>
  <si>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</si>
  <si>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</si>
  <si>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</si>
  <si>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</si>
  <si>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</si>
  <si>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</si>
  <si>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</si>
  <si>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</si>
  <si>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</si>
  <si>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</si>
  <si>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</si>
  <si>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</si>
  <si>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</si>
  <si>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</si>
  <si>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</si>
  <si>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</si>
  <si>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</si>
  <si>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</si>
  <si>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</si>
  <si>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</si>
  <si>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</si>
  <si>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</si>
  <si>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</si>
  <si>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</si>
  <si>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</si>
  <si>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</si>
  <si>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</si>
  <si>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</si>
  <si>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</si>
  <si>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</si>
  <si>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</si>
  <si>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</si>
  <si>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</si>
  <si>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</si>
  <si>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</si>
  <si>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</si>
  <si>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</si>
  <si>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</si>
  <si>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</si>
  <si>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</si>
  <si>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</si>
  <si>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</si>
  <si>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</si>
  <si>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</si>
  <si>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</si>
  <si>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</si>
  <si>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</si>
  <si>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</si>
  <si>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</si>
  <si>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</si>
  <si>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</si>
  <si>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</si>
  <si>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</si>
  <si>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</si>
  <si>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</si>
  <si>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</si>
  <si>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</si>
  <si>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</si>
  <si>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</si>
  <si>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</si>
  <si>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</si>
  <si>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</si>
  <si>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</si>
  <si>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</si>
  <si>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</si>
  <si>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</si>
  <si>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</si>
  <si>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</si>
  <si>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</si>
  <si>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</si>
  <si>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</si>
  <si>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</si>
  <si>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</si>
  <si>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</si>
  <si>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</si>
  <si>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</si>
  <si>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</si>
  <si>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</si>
  <si>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</si>
  <si>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</si>
  <si>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</si>
  <si>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</si>
  <si>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</si>
  <si>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</si>
  <si>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</si>
  <si>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</si>
  <si>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</si>
  <si>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</si>
  <si>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</si>
  <si>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</si>
  <si>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</si>
  <si>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</si>
  <si>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</si>
  <si>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</si>
  <si>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</si>
  <si>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</si>
  <si>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</si>
  <si>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</si>
  <si>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</si>
  <si>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</si>
  <si>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</si>
  <si>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</si>
  <si>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</si>
  <si>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</si>
  <si>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</si>
  <si>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</si>
  <si>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</si>
  <si>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</si>
  <si>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</si>
  <si>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</si>
  <si>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</si>
  <si>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</si>
  <si>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</si>
  <si>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</si>
  <si>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</si>
  <si>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</si>
  <si>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</si>
  <si>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</si>
  <si>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</si>
  <si>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</si>
  <si>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</si>
  <si>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</si>
  <si>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</si>
  <si>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</si>
  <si>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</si>
  <si>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</si>
  <si>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</si>
  <si>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</si>
  <si>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</si>
  <si>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</si>
  <si>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</si>
  <si>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</si>
  <si>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</si>
  <si>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</si>
  <si>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</si>
  <si>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</si>
  <si>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</si>
  <si>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</si>
  <si>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</si>
  <si>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</si>
  <si>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</si>
  <si>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</si>
  <si>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</si>
  <si>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</si>
  <si>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</si>
  <si>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</si>
  <si>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</si>
  <si>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</si>
  <si>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</si>
  <si>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</si>
  <si>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</si>
  <si>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</si>
  <si>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</si>
  <si>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</si>
  <si>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</si>
  <si>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</si>
  <si>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</si>
  <si>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</si>
  <si>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</si>
  <si>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</si>
  <si>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</si>
  <si>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</si>
  <si>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</si>
  <si>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</si>
  <si>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</si>
  <si>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</si>
  <si>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</si>
  <si>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</si>
  <si>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</si>
  <si>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</si>
  <si>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</si>
  <si>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</si>
  <si>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</si>
  <si>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</si>
  <si>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</si>
  <si>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</si>
  <si>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</si>
  <si>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</si>
  <si>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</si>
  <si>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</si>
  <si>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</si>
  <si>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</si>
  <si>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</si>
  <si>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</si>
  <si>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</si>
  <si>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</si>
  <si>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</si>
  <si>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</si>
  <si>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</si>
  <si>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</si>
  <si>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</si>
  <si>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</si>
  <si>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</si>
  <si>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</si>
  <si>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</si>
  <si>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</si>
  <si>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</si>
  <si>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</si>
  <si>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</si>
  <si>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</si>
  <si>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</si>
  <si>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</si>
  <si>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</si>
  <si>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</si>
  <si>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</si>
  <si>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</si>
  <si>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</si>
  <si>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</si>
  <si>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</si>
  <si>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</si>
  <si>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</si>
  <si>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</si>
  <si>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</si>
  <si>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</si>
  <si>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</si>
  <si>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</si>
  <si>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</si>
  <si>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</si>
  <si>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</si>
  <si>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</si>
  <si>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</si>
  <si>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</si>
  <si>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</si>
  <si>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</si>
  <si>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</si>
  <si>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</si>
  <si>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</si>
  <si>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</si>
  <si>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</si>
  <si>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</si>
  <si>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</si>
  <si>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</si>
  <si>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</si>
  <si>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</si>
  <si>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</si>
  <si>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</si>
  <si>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</si>
  <si>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</si>
  <si>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</si>
  <si>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</si>
  <si>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</si>
  <si>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</si>
  <si>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</si>
  <si>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</si>
  <si>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</si>
  <si>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</si>
  <si>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</si>
  <si>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</si>
  <si>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</si>
  <si>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</si>
  <si>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</si>
  <si>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</si>
  <si>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</si>
  <si>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</si>
  <si>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</si>
  <si>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</si>
  <si>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</si>
  <si>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</si>
  <si>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</si>
  <si>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</si>
  <si>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</si>
  <si>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</si>
  <si>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</si>
  <si>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</si>
  <si>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</si>
  <si>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</si>
  <si>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</si>
  <si>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</si>
  <si>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</si>
  <si>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</si>
  <si>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</si>
  <si>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</si>
  <si>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</si>
  <si>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</si>
  <si>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</si>
  <si>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</si>
  <si>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</si>
  <si>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</si>
  <si>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</si>
  <si>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</si>
  <si>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</si>
  <si>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</si>
  <si>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</si>
  <si>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</si>
  <si>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</si>
  <si>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</si>
  <si>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</si>
  <si>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</si>
  <si>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</si>
  <si>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</si>
  <si>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</si>
  <si>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</si>
  <si>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</si>
  <si>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</si>
  <si>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</si>
  <si>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</si>
  <si>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</si>
  <si>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</si>
  <si>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</si>
  <si>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</si>
  <si>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</si>
  <si>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</si>
  <si>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</si>
  <si>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</si>
  <si>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</si>
  <si>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</si>
  <si>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</si>
  <si>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</si>
  <si>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</si>
  <si>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</si>
  <si>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</si>
  <si>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</si>
  <si>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</si>
  <si>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</si>
  <si>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</si>
  <si>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</si>
  <si>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</si>
  <si>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</si>
  <si>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</si>
  <si>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</si>
  <si>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</si>
  <si>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</si>
  <si>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</si>
  <si>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</si>
  <si>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</si>
  <si>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</si>
  <si>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</si>
  <si>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</si>
  <si>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</si>
  <si>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</si>
  <si>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</si>
  <si>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</si>
  <si>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</si>
  <si>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</si>
  <si>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</si>
  <si>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</si>
  <si>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</si>
  <si>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</si>
  <si>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</si>
  <si>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</si>
  <si>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</si>
  <si>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</si>
  <si>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</si>
  <si>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</si>
  <si>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</si>
  <si>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</si>
  <si>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</si>
  <si>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</si>
  <si>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</si>
  <si>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</si>
  <si>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</si>
  <si>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</si>
  <si>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</si>
  <si>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</si>
  <si>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</si>
  <si>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</si>
  <si>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</si>
  <si>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</si>
  <si>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</si>
  <si>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</si>
  <si>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</si>
  <si>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</si>
  <si>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</si>
  <si>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</si>
  <si>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</si>
  <si>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</si>
  <si>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</si>
  <si>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</si>
  <si>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</si>
  <si>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</si>
  <si>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</si>
  <si>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</si>
  <si>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</si>
  <si>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</si>
  <si>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</si>
  <si>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</si>
  <si>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</si>
  <si>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</si>
  <si>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</si>
  <si>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</si>
  <si>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</si>
  <si>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</si>
  <si>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</si>
  <si>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</si>
  <si>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</si>
  <si>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</si>
  <si>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</si>
  <si>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</si>
  <si>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</si>
  <si>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</si>
  <si>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</si>
  <si>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</si>
  <si>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</si>
  <si>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</si>
  <si>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</si>
  <si>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</si>
  <si>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</si>
  <si>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</si>
  <si>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</si>
  <si>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</si>
  <si>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</si>
  <si>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</si>
  <si>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</si>
  <si>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</si>
  <si>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</si>
  <si>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</si>
  <si>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</si>
  <si>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</si>
  <si>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</si>
  <si>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</si>
  <si>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</si>
  <si>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</si>
  <si>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</si>
  <si>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</si>
  <si>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</si>
  <si>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</si>
  <si>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</si>
  <si>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</si>
  <si>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</si>
  <si>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</si>
  <si>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</si>
  <si>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</si>
  <si>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</si>
  <si>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</si>
  <si>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</si>
  <si>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</si>
  <si>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</si>
  <si>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</si>
  <si>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</si>
  <si>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</si>
  <si>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</si>
  <si>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</si>
  <si>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</si>
  <si>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</si>
  <si>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</si>
  <si>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</si>
  <si>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</si>
  <si>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</si>
  <si>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</si>
  <si>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</si>
  <si>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</si>
  <si>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</si>
  <si>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</si>
  <si>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</si>
  <si>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</si>
  <si>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</si>
  <si>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</si>
  <si>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</si>
  <si>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</si>
  <si>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</si>
  <si>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</si>
  <si>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</si>
  <si>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</si>
  <si>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</si>
  <si>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</si>
  <si>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</si>
  <si>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</si>
  <si>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</si>
  <si>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</si>
  <si>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</si>
  <si>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</si>
  <si>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</si>
  <si>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</si>
  <si>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</si>
  <si>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</si>
  <si>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</si>
  <si>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</si>
  <si>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</si>
  <si>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</si>
  <si>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</si>
  <si>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</si>
  <si>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</si>
  <si>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</si>
  <si>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</si>
  <si>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</si>
  <si>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</si>
  <si>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</si>
  <si>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</si>
  <si>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</si>
  <si>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</si>
  <si>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</si>
  <si>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</si>
  <si>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</si>
  <si>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</si>
  <si>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</si>
  <si>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</si>
  <si>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</si>
  <si>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</si>
  <si>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</si>
  <si>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</si>
  <si>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</si>
  <si>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</si>
  <si>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</si>
  <si>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</si>
  <si>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</si>
  <si>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</si>
  <si>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</si>
  <si>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</si>
  <si>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</si>
  <si>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</si>
  <si>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</si>
  <si>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</si>
  <si>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</si>
  <si>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</si>
  <si>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</si>
  <si>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</si>
  <si>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</si>
  <si>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</si>
  <si>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</si>
  <si>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</si>
  <si>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</si>
  <si>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</si>
  <si>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</si>
  <si>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</si>
  <si>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</si>
  <si>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</si>
  <si>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</si>
  <si>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</si>
  <si>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</si>
  <si>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</si>
  <si>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</si>
  <si>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</si>
  <si>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</si>
  <si>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</si>
  <si>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</si>
  <si>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</si>
  <si>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</si>
  <si>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</si>
  <si>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</si>
  <si>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</si>
  <si>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</si>
  <si>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</si>
  <si>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</si>
  <si>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</si>
  <si>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</si>
  <si>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</si>
  <si>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</si>
  <si>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</si>
  <si>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</si>
  <si>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</si>
  <si>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</si>
  <si>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</si>
  <si>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</si>
  <si>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</si>
  <si>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</si>
  <si>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</si>
  <si>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</si>
  <si>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</si>
  <si>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</si>
  <si>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</si>
  <si>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</si>
  <si>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</si>
  <si>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</si>
  <si>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</si>
  <si>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</si>
  <si>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</si>
  <si>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</si>
  <si>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</si>
  <si>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</si>
  <si>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</si>
  <si>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</si>
  <si>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</si>
  <si>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</si>
  <si>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</si>
  <si>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</si>
  <si>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</si>
  <si>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</si>
  <si>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</si>
  <si>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</si>
  <si>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</si>
  <si>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</si>
  <si>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</si>
  <si>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</si>
  <si>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</si>
  <si>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</si>
  <si>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</si>
  <si>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</si>
  <si>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</si>
  <si>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</si>
  <si>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</si>
  <si>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</si>
  <si>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</si>
  <si>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</si>
  <si>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</si>
  <si>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</si>
  <si>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</si>
  <si>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</si>
  <si>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</si>
  <si>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</si>
  <si>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</si>
  <si>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</si>
  <si>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</si>
  <si>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</si>
  <si>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</si>
  <si>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</si>
  <si>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</si>
  <si>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</si>
  <si>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</si>
  <si>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</si>
  <si>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</si>
  <si>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</si>
  <si>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</si>
  <si>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</si>
  <si>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</si>
  <si>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</si>
  <si>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</si>
  <si>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</si>
  <si>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</si>
  <si>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</si>
  <si>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</si>
  <si>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</si>
  <si>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</si>
  <si>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</si>
  <si>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</si>
  <si>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</si>
  <si>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</si>
  <si>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</si>
  <si>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</si>
  <si>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</si>
  <si>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</si>
  <si>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</si>
  <si>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</si>
  <si>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</si>
  <si>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</si>
  <si>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</si>
  <si>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</si>
  <si>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</si>
  <si>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</si>
  <si>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</si>
  <si>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</si>
  <si>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</si>
  <si>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</si>
  <si>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</si>
  <si>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</si>
  <si>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</si>
  <si>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</si>
  <si>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</si>
  <si>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</si>
  <si>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</si>
  <si>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</si>
  <si>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</si>
  <si>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</si>
  <si>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</si>
  <si>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</si>
  <si>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</si>
  <si>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</si>
  <si>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</si>
  <si>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</si>
  <si>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</si>
  <si>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</si>
  <si>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</si>
  <si>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</si>
  <si>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</si>
  <si>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</si>
  <si>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</si>
  <si>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</si>
  <si>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</si>
  <si>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</si>
  <si>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</si>
  <si>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</si>
  <si>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</si>
  <si>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</si>
  <si>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</si>
  <si>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</si>
  <si>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</si>
  <si>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</si>
  <si>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</si>
  <si>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</si>
  <si>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</si>
  <si>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</si>
  <si>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</si>
  <si>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</si>
  <si>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</si>
  <si>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</si>
  <si>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</si>
  <si>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</si>
  <si>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</si>
  <si>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</si>
  <si>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</si>
  <si>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</si>
  <si>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</si>
  <si>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</si>
  <si>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</si>
  <si>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</si>
  <si>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</si>
  <si>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</si>
  <si>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</si>
  <si>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</si>
  <si>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</si>
  <si>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</si>
  <si>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</si>
  <si>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</si>
  <si>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</si>
  <si>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</si>
  <si>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</si>
  <si>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</si>
  <si>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</si>
  <si>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</si>
  <si>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</si>
  <si>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</si>
  <si>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</si>
  <si>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</si>
  <si>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</si>
  <si>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</si>
  <si>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</si>
  <si>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</si>
  <si>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</si>
  <si>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</si>
  <si>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</si>
  <si>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</si>
  <si>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</si>
  <si>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</si>
  <si>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</si>
  <si>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</si>
  <si>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</si>
  <si>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</si>
  <si>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</si>
  <si>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</si>
  <si>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</si>
  <si>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</si>
  <si>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</si>
  <si>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</si>
  <si>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</si>
  <si>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</si>
  <si>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</si>
  <si>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</si>
  <si>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</si>
  <si>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</si>
  <si>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</si>
  <si>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</si>
  <si>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</si>
  <si>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</si>
  <si>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</si>
  <si>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</si>
  <si>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</si>
  <si>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</si>
  <si>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</si>
  <si>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</si>
  <si>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</si>
  <si>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</si>
  <si>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</si>
  <si>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</si>
  <si>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</si>
  <si>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</si>
  <si>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</si>
  <si>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</si>
  <si>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</si>
  <si>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</si>
  <si>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</si>
  <si>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</si>
  <si>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</si>
  <si>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</si>
  <si>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</si>
  <si>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</si>
  <si>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</si>
  <si>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</si>
  <si>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</si>
  <si>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</si>
  <si>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</si>
  <si>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</si>
  <si>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</si>
  <si>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</si>
  <si>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</si>
  <si>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</si>
  <si>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</si>
  <si>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</si>
  <si>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</si>
  <si>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</si>
  <si>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</si>
  <si>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</si>
  <si>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</si>
  <si>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</si>
  <si>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</si>
  <si>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</si>
  <si>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</si>
  <si>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</si>
  <si>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</si>
  <si>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</si>
  <si>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</si>
  <si>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</si>
  <si>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</si>
  <si>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</si>
  <si>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</si>
  <si>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</si>
  <si>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</si>
  <si>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</si>
  <si>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</si>
  <si>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</si>
  <si>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</si>
  <si>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</si>
  <si>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</si>
  <si>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</si>
  <si>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</si>
  <si>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</si>
  <si>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</si>
  <si>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</si>
  <si>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</si>
  <si>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</si>
  <si>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</si>
  <si>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</si>
  <si>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</si>
  <si>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</si>
  <si>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</si>
  <si>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</si>
  <si>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</si>
  <si>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</si>
  <si>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</si>
  <si>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</si>
  <si>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</si>
  <si>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</si>
  <si>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</si>
  <si>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</si>
  <si>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</si>
  <si>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</si>
  <si>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</si>
  <si>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</si>
  <si>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</si>
  <si>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</si>
  <si>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</si>
  <si>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</si>
  <si>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</si>
  <si>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</si>
  <si>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</si>
  <si>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</si>
  <si>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</si>
  <si>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</si>
  <si>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</si>
  <si>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</si>
  <si>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</si>
  <si>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</si>
  <si>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</si>
  <si>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</si>
  <si>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</si>
  <si>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</si>
  <si>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</si>
  <si>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</si>
  <si>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</si>
  <si>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</si>
  <si>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</si>
  <si>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</si>
  <si>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</si>
  <si>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</si>
  <si>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</si>
  <si>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</si>
  <si>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</si>
  <si>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</si>
  <si>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</si>
  <si>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</si>
  <si>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</si>
  <si>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</si>
  <si>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</si>
  <si>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</si>
  <si>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</si>
  <si>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</si>
  <si>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</si>
  <si>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</si>
  <si>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</si>
  <si>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</si>
  <si>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</si>
  <si>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</si>
  <si>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</si>
  <si>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</si>
  <si>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</si>
  <si>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</si>
  <si>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</si>
  <si>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</si>
  <si>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</si>
  <si>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</si>
  <si>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</si>
  <si>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</si>
  <si>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</si>
  <si>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</si>
  <si>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</si>
  <si>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</si>
  <si>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</si>
  <si>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</si>
  <si>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</si>
  <si>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</si>
  <si>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</si>
  <si>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</si>
  <si>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</si>
  <si>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</si>
  <si>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</si>
  <si>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</si>
  <si>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</si>
  <si>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</si>
  <si>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</si>
  <si>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</si>
  <si>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</si>
  <si>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</si>
  <si>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</si>
  <si>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</si>
  <si>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</si>
  <si>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</si>
  <si>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</si>
  <si>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</si>
  <si>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</si>
  <si>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</si>
  <si>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</si>
  <si>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</si>
  <si>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</si>
  <si>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</si>
  <si>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</si>
  <si>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</si>
  <si>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</si>
  <si>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</si>
  <si>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</si>
  <si>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</si>
  <si>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</si>
  <si>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</si>
  <si>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</si>
  <si>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</si>
  <si>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</si>
  <si>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</si>
  <si>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</si>
  <si>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</si>
  <si>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</si>
  <si>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</si>
  <si>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</si>
  <si>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</si>
  <si>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</si>
  <si>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</si>
  <si>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</si>
  <si>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</si>
  <si>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</si>
  <si>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</si>
  <si>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</si>
  <si>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</si>
  <si>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</si>
  <si>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</si>
  <si>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</si>
  <si>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</si>
  <si>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</si>
  <si>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</si>
  <si>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</si>
  <si>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</si>
  <si>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</si>
  <si>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</si>
  <si>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</si>
  <si>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</si>
  <si>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</si>
  <si>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</si>
  <si>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</si>
  <si>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</si>
  <si>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</si>
  <si>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</si>
  <si>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</si>
  <si>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</si>
  <si>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</si>
  <si>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</si>
  <si>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</si>
  <si>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</si>
  <si>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</si>
  <si>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</si>
  <si>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</si>
  <si>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</si>
  <si>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</si>
  <si>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</si>
  <si>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</si>
  <si>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</si>
  <si>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</si>
  <si>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</si>
  <si>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</si>
  <si>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</si>
  <si>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</si>
  <si>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</si>
  <si>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</si>
  <si>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</si>
  <si>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</si>
  <si>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</si>
  <si>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</si>
  <si>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</si>
  <si>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</si>
  <si>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</si>
  <si>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</si>
  <si>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</si>
  <si>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</si>
  <si>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</si>
  <si>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</si>
  <si>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</si>
  <si>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</si>
  <si>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</si>
  <si>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</si>
  <si>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</si>
  <si>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</si>
  <si>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</si>
  <si>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</si>
  <si>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</si>
  <si>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</si>
  <si>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</si>
  <si>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</si>
  <si>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</si>
  <si>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</si>
  <si>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</si>
  <si>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</si>
  <si>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</si>
  <si>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</si>
  <si>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</si>
  <si>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</si>
  <si>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</si>
  <si>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</si>
  <si>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</si>
  <si>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</si>
  <si>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</si>
  <si>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</si>
  <si>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</si>
  <si>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</si>
  <si>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</si>
  <si>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</si>
  <si>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</si>
  <si>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</si>
  <si>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</si>
  <si>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</si>
  <si>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</si>
  <si>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</si>
  <si>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</si>
  <si>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</si>
  <si>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</si>
  <si>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</si>
  <si>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</si>
  <si>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</si>
  <si>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</si>
  <si>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</si>
  <si>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</si>
  <si>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</si>
  <si>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</si>
  <si>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</si>
  <si>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</si>
  <si>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</si>
  <si>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</si>
  <si>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</si>
  <si>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</si>
  <si>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</si>
  <si>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</si>
  <si>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</si>
  <si>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</si>
  <si>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</si>
  <si>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</si>
  <si>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</si>
  <si>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</si>
  <si>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</si>
  <si>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</si>
  <si>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</si>
  <si>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</si>
  <si>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</si>
  <si>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</si>
  <si>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</si>
  <si>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</si>
  <si>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</si>
  <si>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</si>
  <si>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</si>
  <si>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</si>
  <si>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</si>
  <si>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</si>
  <si>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</si>
  <si>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</si>
  <si>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</si>
  <si>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</si>
  <si>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</si>
  <si>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</si>
  <si>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</si>
  <si>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</si>
  <si>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</si>
  <si>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</si>
  <si>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</si>
  <si>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</si>
  <si>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</si>
  <si>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</si>
  <si>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</si>
  <si>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</si>
  <si>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</si>
  <si>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</si>
  <si>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</si>
  <si>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</si>
  <si>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</si>
  <si>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</si>
  <si>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</si>
  <si>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</si>
  <si>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</si>
  <si>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</si>
  <si>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</si>
  <si>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</si>
  <si>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</si>
  <si>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</si>
  <si>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</si>
  <si>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</si>
  <si>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</si>
  <si>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</si>
  <si>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</si>
  <si>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</si>
  <si>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</si>
  <si>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</si>
  <si>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</si>
  <si>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</si>
  <si>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</si>
  <si>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</si>
  <si>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</si>
  <si>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</si>
  <si>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</si>
  <si>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</si>
  <si>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</si>
  <si>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</si>
  <si>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</si>
  <si>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</si>
  <si>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</si>
  <si>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</si>
  <si>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</si>
  <si>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</si>
  <si>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</si>
  <si>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</si>
  <si>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</si>
  <si>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</si>
  <si>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</si>
  <si>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</si>
  <si>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</si>
  <si>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</si>
  <si>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</si>
  <si>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</si>
  <si>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</si>
  <si>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</si>
  <si>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</si>
  <si>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</si>
  <si>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</si>
  <si>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</si>
  <si>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</si>
  <si>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</si>
  <si>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</si>
  <si>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</si>
  <si>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</si>
  <si>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</si>
  <si>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</si>
  <si>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</si>
  <si>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</si>
  <si>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</si>
  <si>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</si>
  <si>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</si>
  <si>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</si>
  <si>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</si>
  <si>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</si>
  <si>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</si>
  <si>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</si>
  <si>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</si>
  <si>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</si>
  <si>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</si>
  <si>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</si>
  <si>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</si>
  <si>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</si>
  <si>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</si>
  <si>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</si>
  <si>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</si>
  <si>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</si>
  <si>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</si>
  <si>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</si>
  <si>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</si>
  <si>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</si>
  <si>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</si>
  <si>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</si>
  <si>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</si>
  <si>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</si>
  <si>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</si>
  <si>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</si>
  <si>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</si>
  <si>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</si>
  <si>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</si>
  <si>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</si>
  <si>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</si>
  <si>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</si>
  <si>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</si>
  <si>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</si>
  <si>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</si>
  <si>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</si>
  <si>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</si>
  <si>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</si>
  <si>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</si>
  <si>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</si>
  <si>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</si>
  <si>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</si>
  <si>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</si>
  <si>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</si>
  <si>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</si>
  <si>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</si>
  <si>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</si>
  <si>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</si>
  <si>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</si>
  <si>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</si>
  <si>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</si>
  <si>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</si>
  <si>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</si>
  <si>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</si>
  <si>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</si>
  <si>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</si>
  <si>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</si>
  <si>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</si>
  <si>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</si>
  <si>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</si>
  <si>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</si>
  <si>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</si>
  <si>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</si>
  <si>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</si>
  <si>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</si>
  <si>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</si>
  <si>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</si>
  <si>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</si>
  <si>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</si>
  <si>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</si>
  <si>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</si>
  <si>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</si>
  <si>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</si>
  <si>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</si>
  <si>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</si>
  <si>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</si>
  <si>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</si>
  <si>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</si>
  <si>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</si>
  <si>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</si>
  <si>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</si>
  <si>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</si>
  <si>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</si>
  <si>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</si>
  <si>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</si>
  <si>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</si>
  <si>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</si>
  <si>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</si>
  <si>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</si>
  <si>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</si>
  <si>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</si>
  <si>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</si>
  <si>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</si>
  <si>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</si>
  <si>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</si>
  <si>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</si>
  <si>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</si>
  <si>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</si>
  <si>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</si>
  <si>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</si>
  <si>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</si>
  <si>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</si>
  <si>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</si>
  <si>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</si>
  <si>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</si>
  <si>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</si>
  <si>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</si>
  <si>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</si>
  <si>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</si>
  <si>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</si>
  <si>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</si>
  <si>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</si>
  <si>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</si>
  <si>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</si>
  <si>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</si>
  <si>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</si>
  <si>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</si>
  <si>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</si>
  <si>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</si>
  <si>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</si>
  <si>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</si>
  <si>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</si>
  <si>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</si>
  <si>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</si>
  <si>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</si>
  <si>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</si>
  <si>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</si>
  <si>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</si>
  <si>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</si>
  <si>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</si>
  <si>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</si>
  <si>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</si>
  <si>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</si>
  <si>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</si>
  <si>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</si>
  <si>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</si>
  <si>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</si>
  <si>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</si>
  <si>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</si>
  <si>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</si>
  <si>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</si>
  <si>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</si>
  <si>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</si>
  <si>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</si>
  <si>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</si>
  <si>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</si>
  <si>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</si>
  <si>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</si>
  <si>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</si>
  <si>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</si>
  <si>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</si>
  <si>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</si>
  <si>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</si>
  <si>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</si>
  <si>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</si>
  <si>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</si>
  <si>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</si>
  <si>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</si>
  <si>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</si>
  <si>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</si>
  <si>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</si>
  <si>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</si>
  <si>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</si>
  <si>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</si>
  <si>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</si>
  <si>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</si>
  <si>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</si>
  <si>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</si>
  <si>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</si>
  <si>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</si>
  <si>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</si>
  <si>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</si>
  <si>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</si>
  <si>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</si>
  <si>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</si>
  <si>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</si>
  <si>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</si>
  <si>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</si>
  <si>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</si>
  <si>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</si>
  <si>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</si>
  <si>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</si>
  <si>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</si>
  <si>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</si>
  <si>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</si>
  <si>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</si>
  <si>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</si>
  <si>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</si>
  <si>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</si>
  <si>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</si>
  <si>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</si>
  <si>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</si>
  <si>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</si>
  <si>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</si>
  <si>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</si>
  <si>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</si>
  <si>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</si>
  <si>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</si>
  <si>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</si>
  <si>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</si>
  <si>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</si>
  <si>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</si>
  <si>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</si>
  <si>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</si>
  <si>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</si>
  <si>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</si>
  <si>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</si>
  <si>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</si>
  <si>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</si>
  <si>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</si>
  <si>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</si>
  <si>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</si>
  <si>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</si>
  <si>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</si>
  <si>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</si>
  <si>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</si>
  <si>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</si>
  <si>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</si>
  <si>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</si>
  <si>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</si>
  <si>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</si>
  <si>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</si>
  <si>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</si>
  <si>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</si>
  <si>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</si>
  <si>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</si>
  <si>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</si>
  <si>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</si>
  <si>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</si>
  <si>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</si>
  <si>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</si>
  <si>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</si>
  <si>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</si>
  <si>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</si>
  <si>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</si>
  <si>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</si>
  <si>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</si>
  <si>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</si>
  <si>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</si>
  <si>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</si>
  <si>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</si>
  <si>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</si>
  <si>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</si>
  <si>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</si>
  <si>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</si>
  <si>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</si>
  <si>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</si>
  <si>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</si>
  <si>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</si>
  <si>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</si>
  <si>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</si>
  <si>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</si>
  <si>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</si>
  <si>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</si>
  <si>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</si>
  <si>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</si>
  <si>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</si>
  <si>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</si>
  <si>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</si>
  <si>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</si>
  <si>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</si>
  <si>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</si>
  <si>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</si>
  <si>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</si>
  <si>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</si>
  <si>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</si>
  <si>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</si>
  <si>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</si>
  <si>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</si>
  <si>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</si>
  <si>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</si>
  <si>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</si>
  <si>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</si>
  <si>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</si>
  <si>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</si>
  <si>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</si>
  <si>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</si>
  <si>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</si>
  <si>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</si>
  <si>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</si>
  <si>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</si>
  <si>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</si>
  <si>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</si>
  <si>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</si>
  <si>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</si>
  <si>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</si>
  <si>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</si>
  <si>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</si>
  <si>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</si>
  <si>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</si>
  <si>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</si>
  <si>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</si>
  <si>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</si>
  <si>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</si>
  <si>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</si>
  <si>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</si>
  <si>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</si>
  <si>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</si>
  <si>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</si>
  <si>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</si>
  <si>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</si>
  <si>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</si>
  <si>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</si>
  <si>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</si>
  <si>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</si>
  <si>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</si>
  <si>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</si>
  <si>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</si>
  <si>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</si>
  <si>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</si>
  <si>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</si>
  <si>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</si>
  <si>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</si>
  <si>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</si>
  <si>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</si>
  <si>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</si>
  <si>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</si>
  <si>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</si>
  <si>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</si>
  <si>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</si>
  <si>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</si>
  <si>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</si>
  <si>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</si>
  <si>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</si>
  <si>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</si>
  <si>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</si>
  <si>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</si>
  <si>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</si>
  <si>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</si>
  <si>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</si>
  <si>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</si>
  <si>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</si>
  <si>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</si>
  <si>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</si>
  <si>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</si>
  <si>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</si>
  <si>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</si>
  <si>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</si>
  <si>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</si>
  <si>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</si>
  <si>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</si>
  <si>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</si>
  <si>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</si>
  <si>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</si>
  <si>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</si>
  <si>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</si>
  <si>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</si>
  <si>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</si>
  <si>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</si>
  <si>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</si>
  <si>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</si>
  <si>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</si>
  <si>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</si>
  <si>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</si>
  <si>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</si>
  <si>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</si>
  <si>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</si>
  <si>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</si>
  <si>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</si>
  <si>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</si>
  <si>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</si>
  <si>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</si>
  <si>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</si>
  <si>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</si>
  <si>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</si>
  <si>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</si>
  <si>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</si>
  <si>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</si>
  <si>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</si>
  <si>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</si>
  <si>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</si>
  <si>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</si>
  <si>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</si>
  <si>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</si>
  <si>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</si>
  <si>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</si>
  <si>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</si>
  <si>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</si>
  <si>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</si>
  <si>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</si>
  <si>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</si>
  <si>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</si>
  <si>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</si>
  <si>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</si>
  <si>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</si>
  <si>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</si>
  <si>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</si>
  <si>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</si>
  <si>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</si>
  <si>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</si>
  <si>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</si>
  <si>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</si>
  <si>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</si>
  <si>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</si>
  <si>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</si>
  <si>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</si>
  <si>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</si>
  <si>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</si>
  <si>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</si>
  <si>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</si>
  <si>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</si>
  <si>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</si>
  <si>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</si>
  <si>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</si>
  <si>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</si>
  <si>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</si>
  <si>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</si>
  <si>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</si>
  <si>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</si>
  <si>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</si>
  <si>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</si>
  <si>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</si>
  <si>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</si>
  <si>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</si>
  <si>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</si>
  <si>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</si>
  <si>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</si>
  <si>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</si>
  <si>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</si>
  <si>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</si>
  <si>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</si>
  <si>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</si>
  <si>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</si>
  <si>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</si>
  <si>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</si>
  <si>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</si>
  <si>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</si>
  <si>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</si>
  <si>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</si>
  <si>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</si>
  <si>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</si>
  <si>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</si>
  <si>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</si>
  <si>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</si>
  <si>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</si>
  <si>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</si>
  <si>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</si>
  <si>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</si>
  <si>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</si>
  <si>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</si>
  <si>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</si>
  <si>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</si>
  <si>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</si>
  <si>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</si>
  <si>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</si>
  <si>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</si>
  <si>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</si>
  <si>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</si>
  <si>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</si>
  <si>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</si>
  <si>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</si>
  <si>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</si>
  <si>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</si>
  <si>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</si>
  <si>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</si>
  <si>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</si>
  <si>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</si>
  <si>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</si>
  <si>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</si>
  <si>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</si>
  <si>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</si>
  <si>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</si>
  <si>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</si>
  <si>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</si>
  <si>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</si>
  <si>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</si>
  <si>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</si>
  <si>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</si>
  <si>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</si>
  <si>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</si>
  <si>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</si>
  <si>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</si>
  <si>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</si>
  <si>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</si>
  <si>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</si>
  <si>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</si>
  <si>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</si>
  <si>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</si>
  <si>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</si>
  <si>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</si>
  <si>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</si>
  <si>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</si>
  <si>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</si>
  <si>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</si>
  <si>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</si>
  <si>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</si>
  <si>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</si>
  <si>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</si>
  <si>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</si>
  <si>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</si>
  <si>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</si>
  <si>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</si>
  <si>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</si>
  <si>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</si>
  <si>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</si>
  <si>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</si>
  <si>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</si>
  <si>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</si>
  <si>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</si>
  <si>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</si>
  <si>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</si>
  <si>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</si>
  <si>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</si>
  <si>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</si>
  <si>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</si>
  <si>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</si>
  <si>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</si>
  <si>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</si>
  <si>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</si>
  <si>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</si>
  <si>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</si>
  <si>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</si>
  <si>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</si>
  <si>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</si>
  <si>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</si>
  <si>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</si>
  <si>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</si>
  <si>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</si>
  <si>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</si>
  <si>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</si>
  <si>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</si>
  <si>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</si>
  <si>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</si>
  <si>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</si>
  <si>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</si>
  <si>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</si>
  <si>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</si>
  <si>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</si>
  <si>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</si>
  <si>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</si>
  <si>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</si>
  <si>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</si>
  <si>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</si>
  <si>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</si>
  <si>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</si>
  <si>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</si>
  <si>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</si>
  <si>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</si>
  <si>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</si>
  <si>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</si>
  <si>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</si>
  <si>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</si>
  <si>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</si>
  <si>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</si>
  <si>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</si>
  <si>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</si>
  <si>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</si>
  <si>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</si>
  <si>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</si>
  <si>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</si>
  <si>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</si>
  <si>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</si>
  <si>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</si>
  <si>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</si>
  <si>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</si>
  <si>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</si>
  <si>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</si>
  <si>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</si>
  <si>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</si>
  <si>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</si>
  <si>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</si>
  <si>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</si>
  <si>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</si>
  <si>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</si>
  <si>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</si>
  <si>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</si>
  <si>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</si>
  <si>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</si>
  <si>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</si>
  <si>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</si>
  <si>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</si>
  <si>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</si>
  <si>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</si>
  <si>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</si>
  <si>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</si>
  <si>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</si>
  <si>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</si>
  <si>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</si>
  <si>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</si>
  <si>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</si>
  <si>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</si>
  <si>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</si>
  <si>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</si>
  <si>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</si>
  <si>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</si>
  <si>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</si>
  <si>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</si>
  <si>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</si>
  <si>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</si>
  <si>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</si>
  <si>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</si>
  <si>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</si>
  <si>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</si>
  <si>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</si>
  <si>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</si>
  <si>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</si>
  <si>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</si>
  <si>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</si>
  <si>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</si>
  <si>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</si>
  <si>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</si>
  <si>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</si>
  <si>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</si>
  <si>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</si>
  <si>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</si>
  <si>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</si>
  <si>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</si>
  <si>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</si>
  <si>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</si>
  <si>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</si>
  <si>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</si>
  <si>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</si>
  <si>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</si>
  <si>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</si>
  <si>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</si>
  <si>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</si>
  <si>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</si>
  <si>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</si>
  <si>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</si>
  <si>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</si>
  <si>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</si>
  <si>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</si>
  <si>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</si>
  <si>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</si>
  <si>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</si>
  <si>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</si>
  <si>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</si>
  <si>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</si>
  <si>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</si>
  <si>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</si>
  <si>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</si>
  <si>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</si>
  <si>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</si>
  <si>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</si>
  <si>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</si>
  <si>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</si>
  <si>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</si>
  <si>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</si>
  <si>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</si>
  <si>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</si>
  <si>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</si>
  <si>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</si>
  <si>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</si>
  <si>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</si>
  <si>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</si>
  <si>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</si>
  <si>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</si>
  <si>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</si>
  <si>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</si>
  <si>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</si>
  <si>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</si>
  <si>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</si>
  <si>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</si>
  <si>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</si>
  <si>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</si>
  <si>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</si>
  <si>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</si>
  <si>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</si>
  <si>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</si>
  <si>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</si>
  <si>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</si>
  <si>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</si>
  <si>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</si>
  <si>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</si>
  <si>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</si>
  <si>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</si>
  <si>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</si>
  <si>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</si>
  <si>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</si>
  <si>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</si>
  <si>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</si>
  <si>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</si>
  <si>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</si>
  <si>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</si>
  <si>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</si>
  <si>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</si>
  <si>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</si>
  <si>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</si>
  <si>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</si>
  <si>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</si>
  <si>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</si>
  <si>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</si>
  <si>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</si>
  <si>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</si>
  <si>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</si>
  <si>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</si>
  <si>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</si>
  <si>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</si>
  <si>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</si>
  <si>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</si>
  <si>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</si>
  <si>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</si>
  <si>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</si>
  <si>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</si>
  <si>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</si>
  <si>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</si>
  <si>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</si>
  <si>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</si>
  <si>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</si>
  <si>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</si>
  <si>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</si>
  <si>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</si>
  <si>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</si>
  <si>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</si>
  <si>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</si>
  <si>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</si>
  <si>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</si>
  <si>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</si>
  <si>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</si>
  <si>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</si>
  <si>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</si>
  <si>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</si>
  <si>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</si>
  <si>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</si>
  <si>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</si>
  <si>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</si>
  <si>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</si>
  <si>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</si>
  <si>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</si>
  <si>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</si>
  <si>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</si>
  <si>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</si>
  <si>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</si>
  <si>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</si>
  <si>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</si>
  <si>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</si>
  <si>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</si>
  <si>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</si>
  <si>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</si>
  <si>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</si>
  <si>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</si>
  <si>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</si>
  <si>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</si>
  <si>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</si>
  <si>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</si>
  <si>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</si>
  <si>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</si>
  <si>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</si>
  <si>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</si>
  <si>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</si>
  <si>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</si>
  <si>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</si>
  <si>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</si>
  <si>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</si>
  <si>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</si>
  <si>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</si>
  <si>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</si>
  <si>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</si>
  <si>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</si>
  <si>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</si>
  <si>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</si>
  <si>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</si>
  <si>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</si>
  <si>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</si>
  <si>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</si>
  <si>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</si>
  <si>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</si>
  <si>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</si>
  <si>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</si>
  <si>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</si>
  <si>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</si>
  <si>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</si>
  <si>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</si>
  <si>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</si>
  <si>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</si>
  <si>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</si>
  <si>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</si>
  <si>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</si>
  <si>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</si>
  <si>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</si>
  <si>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</si>
  <si>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</si>
  <si>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</si>
  <si>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</si>
  <si>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</si>
  <si>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</si>
  <si>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</si>
  <si>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</si>
  <si>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</si>
  <si>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</si>
  <si>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</si>
  <si>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</si>
  <si>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</si>
  <si>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</si>
  <si>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</si>
  <si>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</si>
  <si>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</si>
  <si>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</si>
  <si>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</si>
  <si>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</si>
  <si>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</si>
  <si>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</si>
  <si>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</si>
  <si>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</si>
  <si>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</si>
  <si>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</si>
  <si>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</si>
  <si>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</si>
  <si>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</si>
  <si>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</si>
  <si>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</si>
  <si>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</si>
  <si>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</si>
  <si>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</si>
  <si>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</si>
  <si>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</si>
  <si>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</si>
  <si>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</si>
  <si>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</si>
  <si>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</si>
  <si>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</si>
  <si>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</si>
  <si>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</si>
  <si>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</si>
  <si>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</si>
  <si>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</si>
  <si>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</si>
  <si>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</si>
  <si>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</si>
  <si>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</si>
  <si>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</si>
  <si>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</si>
  <si>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</si>
  <si>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</si>
  <si>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</si>
  <si>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</si>
  <si>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</si>
  <si>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</si>
  <si>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</si>
  <si>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</si>
  <si>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</si>
  <si>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</si>
  <si>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</si>
  <si>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</si>
  <si>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</si>
  <si>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</si>
  <si>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</si>
  <si>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</si>
  <si>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</si>
  <si>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</si>
  <si>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</si>
  <si>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</si>
  <si>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</si>
  <si>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</si>
  <si>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</si>
  <si>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</si>
  <si>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</si>
  <si>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</si>
  <si>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</si>
  <si>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</si>
  <si>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</si>
  <si>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</si>
  <si>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</si>
  <si>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</si>
  <si>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</si>
  <si>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</si>
  <si>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</si>
  <si>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</si>
  <si>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</si>
  <si>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</si>
  <si>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</si>
  <si>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</si>
  <si>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</si>
  <si>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</si>
  <si>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</si>
  <si>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</si>
  <si>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</si>
  <si>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</si>
  <si>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</si>
  <si>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</si>
  <si>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</si>
  <si>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</si>
  <si>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</si>
  <si>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</si>
  <si>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</si>
  <si>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</si>
  <si>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</si>
  <si>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</si>
  <si>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</si>
  <si>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</si>
  <si>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</si>
  <si>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</si>
  <si>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</si>
  <si>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</si>
  <si>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</si>
  <si>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</si>
  <si>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</si>
  <si>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</si>
  <si>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</si>
  <si>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</si>
  <si>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</si>
  <si>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</si>
  <si>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</si>
  <si>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</si>
  <si>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</si>
  <si>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</si>
  <si>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</si>
  <si>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</si>
  <si>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</si>
  <si>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</si>
  <si>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</si>
  <si>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</si>
  <si>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</si>
  <si>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</si>
  <si>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</si>
  <si>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</si>
  <si>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</si>
  <si>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</si>
  <si>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</si>
  <si>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</si>
  <si>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</si>
  <si>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</si>
  <si>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</si>
  <si>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</si>
  <si>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</si>
  <si>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</si>
  <si>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</si>
  <si>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</si>
  <si>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</si>
  <si>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</si>
  <si>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</si>
  <si>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</si>
  <si>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</si>
  <si>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</si>
  <si>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</si>
  <si>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</si>
  <si>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</si>
  <si>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</si>
  <si>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</si>
  <si>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</si>
  <si>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</si>
  <si>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</si>
  <si>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</si>
  <si>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</si>
  <si>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</si>
  <si>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</si>
  <si>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</si>
  <si>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</si>
  <si>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</si>
  <si>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</si>
  <si>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</si>
  <si>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</si>
  <si>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</si>
  <si>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</si>
  <si>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</si>
  <si>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</si>
  <si>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</si>
  <si>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</si>
  <si>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</si>
  <si>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</si>
  <si>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</si>
  <si>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</si>
  <si>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</si>
  <si>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</si>
  <si>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</si>
  <si>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</si>
  <si>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</si>
  <si>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</si>
  <si>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</si>
  <si>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</si>
  <si>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</si>
  <si>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</si>
  <si>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</si>
  <si>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</si>
  <si>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</si>
  <si>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</si>
  <si>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</si>
  <si>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</si>
  <si>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</si>
  <si>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</si>
  <si>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</si>
  <si>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</si>
  <si>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</si>
  <si>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</si>
  <si>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</si>
  <si>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</si>
  <si>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</si>
  <si>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</si>
  <si>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</si>
  <si>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</si>
  <si>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</si>
  <si>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</si>
  <si>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</si>
  <si>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</si>
  <si>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</si>
  <si>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</si>
  <si>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</si>
  <si>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</si>
  <si>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</si>
  <si>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</si>
  <si>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</si>
  <si>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</si>
  <si>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</si>
  <si>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</si>
  <si>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</si>
  <si>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</si>
  <si>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</si>
  <si>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</si>
  <si>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</si>
  <si>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</si>
  <si>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</si>
  <si>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</si>
  <si>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</si>
  <si>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</si>
  <si>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</si>
  <si>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</si>
  <si>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</si>
  <si>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</si>
  <si>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</si>
  <si>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</si>
  <si>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</si>
  <si>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</si>
  <si>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</si>
  <si>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</si>
  <si>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</si>
  <si>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</si>
  <si>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</si>
  <si>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</si>
  <si>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</si>
  <si>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</si>
  <si>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</si>
  <si>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</si>
  <si>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</si>
  <si>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</si>
  <si>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</si>
  <si>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</si>
  <si>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</si>
  <si>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</si>
  <si>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</si>
  <si>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</si>
  <si>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</si>
  <si>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</si>
  <si>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</si>
  <si>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</si>
  <si>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</si>
  <si>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</si>
  <si>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</si>
  <si>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</si>
  <si>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</si>
  <si>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</si>
  <si>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</si>
  <si>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</si>
  <si>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</si>
  <si>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</si>
  <si>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</si>
  <si>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</si>
  <si>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</si>
  <si>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</si>
  <si>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</si>
  <si>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</si>
  <si>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</si>
  <si>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</si>
  <si>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</si>
  <si>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</si>
  <si>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</si>
  <si>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</si>
  <si>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</si>
  <si>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</si>
  <si>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</si>
  <si>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</si>
  <si>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</si>
  <si>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</si>
  <si>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</si>
  <si>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</si>
  <si>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</si>
  <si>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</si>
  <si>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</si>
  <si>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</si>
  <si>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</si>
  <si>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</si>
  <si>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</si>
  <si>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</si>
  <si>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</si>
  <si>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</si>
  <si>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</si>
  <si>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</si>
  <si>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</si>
  <si>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</si>
  <si>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</si>
  <si>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</si>
  <si>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</si>
  <si>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</si>
  <si>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</si>
  <si>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</si>
  <si>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</si>
  <si>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</si>
  <si>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</si>
  <si>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</si>
  <si>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</si>
  <si>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</si>
  <si>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</si>
  <si>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</si>
  <si>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</si>
  <si>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</si>
  <si>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</si>
  <si>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</si>
  <si>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</si>
  <si>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</si>
  <si>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</si>
  <si>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</si>
  <si>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</si>
  <si>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</si>
  <si>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</si>
  <si>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</si>
  <si>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</si>
  <si>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</si>
  <si>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</si>
  <si>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</si>
  <si>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</si>
  <si>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</si>
  <si>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</si>
  <si>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</si>
  <si>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</si>
  <si>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</si>
  <si>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</si>
  <si>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</si>
  <si>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</si>
  <si>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</si>
  <si>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</si>
  <si>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</si>
  <si>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</si>
  <si>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</si>
  <si>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</si>
  <si>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</si>
  <si>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</si>
  <si>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</si>
  <si>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</si>
  <si>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</si>
  <si>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</si>
  <si>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</si>
  <si>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</si>
  <si>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</si>
  <si>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</si>
  <si>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</si>
  <si>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</si>
  <si>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</si>
  <si>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</si>
  <si>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</si>
  <si>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</si>
  <si>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</si>
  <si>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</si>
  <si>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</si>
  <si>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</si>
  <si>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</si>
  <si>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</si>
  <si>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</si>
  <si>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</si>
  <si>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</si>
  <si>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</si>
  <si>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</si>
  <si>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</si>
  <si>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</si>
  <si>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</si>
  <si>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</si>
  <si>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</si>
  <si>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</si>
  <si>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</si>
  <si>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</si>
  <si>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</si>
  <si>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</si>
  <si>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</si>
  <si>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</si>
  <si>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</si>
  <si>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</si>
  <si>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</si>
  <si>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</si>
  <si>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</si>
  <si>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</si>
  <si>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</si>
  <si>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</si>
  <si>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</si>
  <si>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</si>
  <si>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</si>
  <si>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</si>
  <si>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</si>
  <si>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</si>
  <si>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</si>
  <si>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</si>
  <si>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</si>
  <si>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</si>
  <si>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</si>
  <si>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</si>
  <si>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</si>
  <si>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</si>
  <si>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</si>
  <si>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</si>
  <si>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</si>
  <si>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</si>
  <si>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</si>
  <si>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</si>
  <si>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</si>
  <si>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</si>
  <si>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</si>
  <si>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</si>
  <si>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</si>
  <si>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</si>
  <si>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</si>
  <si>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</si>
  <si>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</si>
  <si>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</si>
  <si>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</si>
  <si>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</si>
  <si>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</si>
  <si>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</si>
  <si>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</si>
  <si>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</si>
  <si>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</si>
  <si>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</si>
  <si>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</si>
  <si>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</si>
  <si>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</si>
  <si>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</si>
  <si>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</si>
  <si>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</si>
  <si>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</si>
  <si>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</si>
  <si>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</si>
  <si>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</si>
  <si>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</si>
  <si>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</si>
  <si>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</si>
  <si>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</si>
  <si>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</si>
  <si>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</si>
  <si>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</si>
  <si>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</si>
  <si>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</si>
  <si>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</si>
  <si>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</si>
  <si>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</si>
  <si>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</si>
  <si>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</si>
  <si>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</si>
  <si>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</si>
  <si>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</si>
  <si>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</si>
  <si>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</si>
  <si>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</si>
  <si>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</si>
  <si>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</si>
  <si>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</si>
  <si>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</si>
  <si>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</si>
  <si>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</si>
  <si>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</si>
  <si>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</si>
  <si>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</si>
  <si>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</si>
  <si>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</si>
  <si>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</si>
  <si>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</si>
  <si>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</si>
  <si>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</si>
  <si>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</si>
  <si>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</si>
  <si>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</si>
  <si>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</si>
  <si>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</si>
  <si>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</si>
  <si>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</si>
  <si>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</si>
  <si>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</si>
  <si>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</si>
  <si>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</si>
  <si>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</si>
  <si>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</si>
  <si>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</si>
  <si>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</si>
  <si>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</si>
  <si>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</si>
  <si>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</si>
  <si>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</si>
  <si>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</si>
  <si>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</si>
  <si>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</si>
  <si>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</si>
  <si>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</si>
  <si>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</si>
  <si>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</si>
  <si>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</si>
  <si>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</si>
  <si>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</si>
  <si>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</si>
  <si>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</si>
  <si>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</si>
  <si>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</si>
  <si>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</si>
  <si>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</si>
  <si>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</si>
  <si>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</si>
  <si>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</si>
  <si>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</si>
  <si>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</si>
  <si>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</si>
  <si>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</si>
  <si>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</si>
  <si>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</si>
  <si>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</si>
  <si>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</si>
  <si>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</si>
  <si>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</si>
  <si>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</si>
  <si>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</si>
  <si>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</si>
  <si>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</si>
  <si>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</si>
  <si>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</si>
  <si>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</si>
  <si>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</si>
  <si>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</si>
  <si>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</si>
  <si>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</si>
  <si>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</si>
  <si>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</si>
  <si>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</si>
  <si>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</si>
  <si>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</si>
  <si>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</si>
  <si>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</si>
  <si>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</si>
  <si>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</si>
  <si>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</si>
  <si>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</si>
  <si>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</si>
  <si>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</si>
  <si>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</si>
  <si>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</si>
  <si>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</si>
  <si>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</si>
  <si>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</si>
  <si>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</si>
  <si>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</si>
  <si>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</si>
  <si>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</si>
  <si>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</si>
  <si>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</si>
  <si>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</si>
  <si>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</si>
  <si>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</si>
  <si>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</si>
  <si>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</si>
  <si>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</si>
  <si>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</si>
  <si>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</si>
  <si>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</si>
  <si>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</si>
  <si>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</si>
  <si>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</si>
  <si>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</si>
  <si>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</si>
  <si>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</si>
  <si>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</si>
  <si>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</si>
  <si>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</si>
  <si>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</si>
  <si>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</si>
  <si>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</si>
  <si>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</si>
  <si>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</si>
  <si>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</si>
  <si>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</si>
  <si>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</si>
  <si>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</si>
  <si>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</si>
  <si>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</si>
  <si>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</si>
  <si>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</si>
  <si>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</si>
  <si>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</si>
  <si>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</si>
  <si>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</si>
  <si>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</si>
  <si>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</si>
  <si>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</si>
  <si>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</si>
  <si>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</si>
  <si>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</si>
  <si>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</si>
  <si>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</si>
  <si>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</si>
  <si>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</si>
  <si>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</si>
  <si>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</si>
  <si>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</si>
  <si>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</si>
  <si>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</si>
  <si>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</si>
  <si>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</si>
  <si>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</si>
  <si>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</si>
  <si>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</si>
  <si>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</si>
  <si>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</si>
  <si>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</si>
  <si>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</si>
  <si>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</si>
  <si>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</si>
  <si>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</si>
  <si>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</si>
  <si>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</si>
  <si>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</si>
  <si>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</si>
  <si>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</si>
  <si>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</si>
  <si>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</si>
  <si>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</si>
  <si>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</si>
  <si>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</si>
  <si>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</si>
  <si>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</si>
  <si>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</si>
  <si>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</si>
  <si>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</si>
  <si>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</si>
  <si>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</si>
  <si>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</si>
  <si>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</si>
  <si>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</si>
  <si>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</si>
  <si>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</si>
  <si>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</si>
  <si>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</si>
  <si>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</si>
  <si>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</si>
  <si>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</si>
  <si>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</si>
  <si>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</si>
  <si>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</si>
  <si>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</si>
  <si>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</si>
  <si>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</si>
  <si>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</si>
  <si>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</si>
  <si>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</si>
  <si>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</si>
  <si>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</si>
  <si>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</si>
  <si>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</si>
  <si>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</si>
  <si>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</si>
  <si>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</si>
  <si>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</si>
  <si>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</si>
  <si>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</si>
  <si>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</si>
  <si>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</si>
  <si>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</si>
  <si>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</si>
  <si>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</si>
  <si>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</si>
  <si>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</si>
  <si>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</si>
  <si>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</si>
  <si>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</si>
  <si>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</si>
  <si>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</si>
  <si>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</si>
  <si>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</si>
  <si>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</si>
  <si>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</si>
  <si>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</si>
  <si>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</si>
  <si>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</si>
  <si>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</si>
  <si>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</si>
  <si>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</si>
  <si>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</si>
  <si>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</si>
  <si>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</si>
  <si>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</si>
  <si>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</si>
  <si>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</si>
  <si>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</si>
  <si>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</si>
  <si>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</si>
  <si>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</si>
  <si>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</si>
  <si>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</si>
  <si>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</si>
  <si>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</si>
  <si>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</si>
  <si>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</si>
  <si>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</si>
  <si>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</si>
  <si>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</si>
  <si>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</si>
  <si>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</si>
  <si>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</si>
  <si>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</si>
  <si>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</si>
  <si>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</si>
  <si>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</si>
  <si>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</si>
  <si>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</si>
  <si>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</si>
  <si>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</si>
  <si>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</si>
  <si>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</si>
  <si>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</si>
  <si>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</si>
  <si>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</si>
  <si>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</si>
  <si>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</si>
  <si>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</si>
  <si>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</si>
  <si>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</si>
  <si>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</si>
  <si>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</si>
  <si>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</si>
  <si>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</si>
  <si>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</si>
  <si>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</si>
  <si>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</si>
  <si>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</si>
  <si>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</si>
  <si>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</si>
  <si>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</si>
  <si>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</si>
  <si>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</si>
  <si>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</si>
  <si>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</si>
  <si>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</si>
  <si>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</si>
  <si>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</si>
  <si>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</si>
  <si>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</si>
  <si>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</si>
  <si>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</si>
  <si>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</si>
  <si>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</si>
  <si>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</si>
  <si>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</si>
  <si>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</si>
  <si>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</si>
  <si>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</si>
  <si>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</si>
  <si>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</si>
  <si>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</si>
  <si>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</si>
  <si>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</si>
  <si>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</si>
  <si>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</si>
  <si>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</si>
  <si>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</si>
  <si>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</si>
  <si>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</si>
  <si>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</si>
  <si>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</si>
  <si>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</si>
  <si>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</si>
  <si>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</si>
  <si>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</si>
  <si>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</si>
  <si>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</si>
  <si>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</si>
  <si>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</si>
  <si>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</si>
  <si>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</si>
  <si>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</si>
  <si>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</si>
  <si>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</si>
  <si>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</si>
  <si>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</si>
  <si>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</si>
  <si>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</si>
  <si>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</si>
  <si>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</si>
  <si>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</si>
  <si>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</si>
  <si>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</si>
  <si>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</si>
  <si>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</si>
  <si>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</si>
  <si>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</si>
  <si>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</si>
  <si>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</si>
  <si>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</si>
  <si>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</si>
  <si>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</si>
  <si>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</si>
  <si>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</si>
  <si>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</si>
  <si>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</si>
  <si>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</si>
  <si>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</si>
  <si>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</si>
  <si>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</si>
  <si>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</si>
  <si>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</si>
  <si>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</si>
  <si>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</si>
  <si>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</si>
  <si>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</si>
  <si>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</si>
  <si>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</si>
  <si>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</si>
  <si>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</si>
  <si>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</si>
  <si>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</si>
  <si>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</si>
  <si>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</si>
  <si>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</si>
  <si>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</si>
  <si>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</si>
  <si>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</si>
  <si>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</si>
  <si>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</si>
  <si>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</si>
  <si>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</si>
  <si>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</si>
  <si>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</si>
  <si>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</si>
  <si>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</si>
  <si>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</si>
  <si>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</si>
  <si>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</si>
  <si>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</si>
  <si>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</si>
  <si>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</si>
  <si>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</si>
  <si>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</si>
  <si>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</si>
  <si>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</si>
  <si>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</si>
  <si>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</si>
  <si>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</si>
  <si>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</si>
  <si>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</si>
  <si>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</si>
  <si>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</si>
  <si>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</si>
  <si>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</si>
  <si>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</si>
  <si>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</si>
  <si>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</si>
  <si>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</si>
  <si>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</si>
  <si>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</si>
  <si>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</si>
  <si>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</si>
  <si>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</si>
  <si>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</si>
  <si>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</si>
  <si>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</si>
  <si>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</si>
  <si>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</si>
  <si>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</si>
  <si>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</si>
  <si>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</si>
  <si>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</si>
  <si>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</si>
  <si>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</si>
  <si>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</si>
  <si>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</si>
  <si>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</si>
  <si>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</si>
  <si>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</si>
  <si>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</si>
  <si>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</si>
  <si>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</si>
  <si>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</si>
  <si>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</si>
  <si>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</si>
  <si>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</si>
  <si>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</si>
  <si>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</si>
  <si>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</si>
  <si>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</si>
  <si>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</si>
  <si>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</si>
  <si>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</si>
  <si>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</si>
  <si>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</si>
  <si>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</si>
  <si>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</si>
  <si>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</si>
  <si>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</si>
  <si>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</si>
  <si>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</si>
  <si>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</si>
  <si>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</si>
  <si>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</si>
  <si>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</si>
  <si>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</si>
  <si>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</si>
  <si>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</si>
  <si>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</si>
  <si>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</si>
  <si>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</si>
  <si>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</si>
  <si>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</si>
  <si>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</si>
  <si>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</si>
  <si>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</si>
  <si>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</si>
  <si>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</si>
  <si>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</si>
  <si>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</si>
  <si>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</si>
  <si>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</si>
  <si>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</si>
  <si>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</si>
  <si>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</si>
  <si>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</si>
  <si>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</si>
  <si>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</si>
  <si>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</si>
  <si>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</si>
  <si>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</si>
  <si>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</si>
  <si>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</si>
  <si>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</si>
  <si>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</si>
  <si>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</si>
  <si>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</si>
  <si>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</si>
  <si>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</si>
  <si>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</si>
  <si>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</si>
  <si>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</si>
  <si>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</si>
  <si>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</si>
  <si>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</si>
  <si>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</si>
  <si>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</si>
  <si>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</si>
  <si>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</si>
  <si>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</si>
  <si>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</si>
  <si>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</si>
  <si>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</si>
  <si>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</si>
  <si>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</si>
  <si>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</si>
  <si>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</si>
  <si>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</si>
  <si>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</si>
  <si>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</si>
  <si>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</si>
  <si>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</si>
  <si>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</si>
  <si>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</si>
  <si>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</si>
  <si>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</si>
  <si>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</si>
  <si>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</si>
  <si>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</si>
  <si>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</si>
  <si>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</si>
  <si>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</si>
  <si>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</si>
  <si>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</si>
  <si>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</si>
  <si>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</si>
  <si>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</si>
  <si>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</si>
  <si>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</si>
  <si>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</si>
  <si>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</si>
  <si>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</si>
  <si>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</si>
  <si>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</si>
  <si>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</si>
  <si>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</si>
  <si>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</si>
  <si>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</si>
  <si>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</si>
  <si>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</si>
  <si>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</si>
  <si>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</si>
  <si>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</si>
  <si>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</si>
  <si>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</si>
  <si>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</si>
  <si>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</si>
  <si>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</si>
  <si>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</si>
  <si>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</si>
  <si>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</si>
  <si>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</si>
  <si>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</si>
  <si>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</si>
  <si>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</si>
  <si>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</si>
  <si>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</si>
  <si>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</si>
  <si>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</si>
  <si>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</si>
  <si>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</si>
  <si>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</si>
  <si>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</si>
  <si>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</si>
  <si>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</si>
  <si>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</si>
  <si>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</si>
  <si>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</si>
  <si>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</si>
  <si>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</si>
  <si>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</si>
  <si>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</si>
  <si>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</si>
  <si>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</si>
  <si>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</si>
  <si>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</si>
  <si>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</si>
  <si>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</si>
  <si>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</si>
  <si>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</si>
  <si>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</si>
  <si>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</si>
  <si>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</si>
  <si>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</si>
  <si>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</si>
  <si>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</si>
  <si>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</si>
  <si>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</si>
  <si>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</si>
  <si>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</si>
  <si>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</si>
  <si>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</si>
  <si>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</si>
  <si>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</si>
  <si>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</si>
  <si>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</si>
  <si>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</si>
  <si>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</si>
  <si>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</si>
  <si>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</si>
  <si>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</si>
  <si>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</si>
  <si>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</si>
  <si>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</si>
  <si>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</si>
  <si>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</si>
  <si>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</si>
  <si>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</si>
  <si>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</si>
  <si>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</si>
  <si>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</si>
  <si>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</si>
  <si>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</si>
  <si>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</si>
  <si>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</si>
  <si>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</si>
  <si>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</si>
  <si>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</si>
  <si>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</si>
  <si>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</si>
  <si>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</si>
  <si>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</si>
  <si>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</si>
  <si>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</si>
  <si>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</si>
  <si>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</si>
  <si>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</si>
  <si>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</si>
  <si>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</si>
  <si>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</si>
  <si>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</si>
  <si>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</si>
  <si>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</si>
  <si>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</si>
  <si>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</si>
  <si>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</si>
  <si>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</si>
  <si>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</si>
  <si>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</si>
  <si>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</si>
  <si>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</si>
  <si>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</si>
  <si>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</si>
  <si>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</si>
  <si>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</si>
  <si>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</si>
  <si>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</si>
  <si>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</si>
  <si>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</si>
  <si>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</si>
  <si>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</si>
  <si>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</si>
  <si>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</si>
  <si>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</si>
  <si>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</si>
  <si>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</si>
  <si>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</si>
  <si>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</si>
  <si>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</si>
  <si>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</si>
  <si>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</si>
  <si>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</si>
  <si>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</si>
  <si>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</si>
  <si>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</si>
  <si>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</si>
  <si>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</si>
  <si>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</si>
  <si>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</si>
  <si>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</si>
  <si>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</si>
  <si>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</si>
  <si>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</si>
  <si>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</si>
  <si>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</si>
  <si>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</si>
  <si>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</si>
  <si>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</si>
  <si>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</si>
  <si>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</si>
  <si>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</si>
  <si>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</si>
  <si>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</si>
  <si>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</si>
  <si>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</si>
  <si>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</si>
  <si>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</si>
  <si>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</si>
  <si>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</si>
  <si>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</si>
  <si>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</si>
  <si>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</si>
  <si>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</si>
  <si>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</si>
  <si>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</si>
  <si>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</si>
  <si>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</si>
  <si>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</si>
  <si>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</si>
  <si>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</si>
  <si>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</si>
  <si>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</si>
  <si>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</si>
  <si>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</si>
  <si>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</si>
  <si>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</si>
  <si>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</si>
  <si>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</si>
  <si>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</si>
  <si>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</si>
  <si>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</si>
  <si>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</si>
  <si>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</si>
  <si>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</si>
  <si>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</si>
  <si>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</si>
  <si>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</si>
  <si>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</si>
  <si>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</si>
  <si>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</si>
  <si>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</si>
  <si>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</si>
  <si>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</si>
  <si>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</si>
  <si>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</si>
  <si>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</si>
  <si>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</si>
  <si>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</si>
  <si>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</si>
  <si>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</si>
  <si>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</si>
  <si>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</si>
  <si>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</si>
  <si>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</si>
  <si>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</si>
  <si>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</si>
  <si>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</si>
  <si>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</si>
  <si>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</si>
  <si>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</si>
  <si>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</si>
  <si>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</si>
  <si>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</si>
  <si>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</si>
  <si>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</si>
  <si>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</si>
  <si>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</si>
  <si>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</si>
  <si>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</si>
  <si>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</si>
  <si>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</si>
  <si>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</si>
  <si>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</si>
  <si>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</si>
  <si>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</si>
  <si>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</si>
  <si>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</si>
  <si>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</si>
  <si>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</si>
  <si>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</si>
  <si>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</si>
  <si>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</si>
  <si>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</si>
  <si>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</si>
  <si>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</si>
  <si>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</si>
  <si>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</si>
  <si>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</si>
  <si>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</si>
  <si>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</si>
  <si>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</si>
  <si>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</si>
  <si>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</si>
  <si>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</si>
  <si>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</si>
  <si>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</si>
  <si>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</si>
  <si>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</si>
  <si>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</si>
  <si>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</si>
  <si>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</si>
  <si>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</si>
  <si>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</si>
  <si>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</si>
  <si>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</si>
  <si>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</si>
  <si>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</si>
  <si>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</si>
  <si>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</si>
  <si>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</si>
  <si>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</si>
  <si>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</si>
  <si>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</si>
  <si>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</si>
  <si>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</si>
  <si>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</si>
  <si>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</si>
  <si>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</si>
  <si>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</si>
  <si>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</si>
  <si>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</si>
  <si>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</si>
  <si>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</si>
  <si>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</si>
  <si>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</si>
  <si>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</si>
  <si>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</si>
  <si>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</si>
  <si>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</si>
  <si>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</si>
  <si>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</si>
  <si>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</si>
  <si>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</si>
  <si>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</si>
  <si>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</si>
  <si>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</si>
  <si>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</si>
  <si>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</si>
  <si>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</si>
  <si>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</si>
  <si>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</si>
  <si>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</si>
  <si>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</si>
  <si>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</si>
  <si>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</si>
  <si>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</si>
  <si>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</si>
  <si>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</si>
  <si>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</si>
  <si>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</si>
  <si>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</si>
  <si>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</si>
  <si>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</si>
  <si>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</si>
  <si>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</si>
  <si>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</si>
  <si>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</si>
  <si>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</si>
  <si>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</si>
  <si>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</si>
  <si>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</si>
  <si>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</si>
  <si>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</si>
  <si>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</si>
  <si>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</si>
  <si>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</si>
  <si>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</si>
  <si>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</si>
  <si>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</si>
  <si>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</si>
  <si>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</si>
  <si>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</si>
  <si>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</si>
  <si>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</si>
  <si>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</si>
  <si>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</si>
  <si>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</si>
  <si>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</si>
  <si>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</si>
  <si>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</si>
  <si>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</si>
  <si>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</si>
  <si>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</si>
  <si>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</si>
  <si>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</si>
  <si>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</si>
  <si>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</si>
  <si>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</si>
  <si>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</si>
  <si>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</si>
  <si>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</si>
  <si>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</si>
  <si>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</si>
  <si>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</si>
  <si>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</si>
  <si>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</si>
  <si>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</si>
  <si>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</si>
  <si>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</si>
  <si>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</si>
  <si>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</si>
  <si>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</si>
  <si>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</si>
  <si>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</si>
  <si>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</si>
  <si>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</si>
  <si>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</si>
  <si>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</si>
  <si>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</si>
  <si>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</si>
  <si>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</si>
  <si>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</si>
  <si>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</si>
  <si>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</si>
  <si>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</si>
  <si>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</si>
  <si>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</si>
  <si>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</si>
  <si>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</si>
  <si>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</si>
  <si>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</si>
  <si>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</si>
  <si>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</si>
  <si>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</si>
  <si>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</si>
  <si>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</si>
  <si>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</si>
  <si>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</si>
  <si>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</si>
  <si>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</si>
  <si>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</si>
  <si>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</si>
  <si>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</si>
  <si>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</si>
  <si>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</si>
  <si>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</si>
  <si>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</si>
  <si>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</si>
  <si>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</si>
  <si>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</si>
  <si>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</si>
  <si>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</si>
  <si>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</si>
  <si>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</si>
  <si>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</si>
  <si>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</si>
  <si>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</si>
  <si>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</si>
  <si>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</si>
  <si>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</si>
  <si>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</si>
  <si>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</si>
  <si>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</si>
  <si>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</si>
  <si>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</si>
  <si>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</si>
  <si>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</si>
  <si>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</si>
  <si>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</si>
  <si>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</si>
  <si>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</si>
  <si>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</si>
  <si>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</si>
  <si>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</si>
  <si>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</si>
  <si>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</si>
  <si>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</si>
  <si>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</si>
  <si>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</si>
  <si>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</si>
  <si>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</si>
  <si>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</si>
  <si>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</si>
  <si>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</si>
  <si>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</si>
  <si>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</si>
  <si>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</si>
  <si>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</si>
  <si>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</si>
  <si>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</si>
  <si>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</si>
  <si>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</si>
  <si>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</si>
  <si>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</si>
  <si>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</si>
  <si>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</si>
  <si>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</si>
  <si>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</si>
  <si>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</si>
  <si>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</si>
  <si>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</si>
  <si>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</si>
  <si>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</si>
  <si>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</si>
  <si>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</si>
  <si>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</si>
  <si>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</si>
  <si>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</si>
  <si>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</si>
  <si>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</si>
  <si>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</si>
  <si>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</si>
  <si>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</si>
  <si>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</si>
  <si>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</si>
  <si>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</si>
  <si>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</si>
  <si>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</si>
  <si>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</si>
  <si>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</si>
  <si>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</si>
  <si>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</si>
  <si>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</si>
  <si>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</si>
  <si>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</si>
  <si>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</si>
  <si>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</si>
  <si>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</si>
  <si>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</si>
  <si>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</si>
  <si>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</si>
  <si>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</si>
  <si>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</si>
  <si>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</si>
  <si>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</si>
  <si>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</si>
  <si>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</si>
  <si>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</si>
  <si>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</si>
  <si>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</si>
  <si>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</si>
  <si>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</si>
  <si>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</si>
  <si>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</si>
  <si>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</si>
  <si>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</si>
  <si>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</si>
  <si>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</si>
  <si>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</si>
  <si>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</si>
  <si>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</si>
  <si>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</si>
  <si>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</si>
  <si>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</si>
  <si>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</si>
  <si>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</si>
  <si>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</si>
  <si>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</si>
  <si>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</si>
  <si>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</si>
  <si>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</si>
  <si>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</si>
  <si>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</si>
  <si>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</si>
  <si>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</si>
  <si>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</si>
  <si>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</si>
  <si>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</si>
  <si>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</si>
  <si>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</si>
  <si>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</si>
  <si>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</si>
  <si>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</si>
  <si>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</si>
  <si>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</si>
  <si>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</si>
  <si>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</si>
  <si>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</si>
  <si>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</si>
  <si>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</si>
  <si>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</si>
  <si>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</si>
  <si>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</si>
  <si>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</si>
  <si>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</si>
  <si>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</si>
  <si>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</si>
  <si>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</si>
  <si>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</si>
  <si>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</si>
  <si>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</si>
  <si>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</si>
  <si>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</si>
  <si>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</si>
  <si>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</si>
  <si>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</si>
  <si>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</si>
  <si>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</si>
  <si>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</si>
  <si>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</si>
  <si>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</si>
  <si>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</si>
  <si>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</si>
  <si>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</si>
  <si>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</si>
  <si>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</si>
  <si>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</si>
  <si>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</si>
  <si>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</si>
  <si>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</si>
  <si>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</si>
  <si>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</si>
  <si>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</si>
  <si>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</si>
  <si>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</si>
  <si>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</si>
  <si>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</si>
  <si>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</si>
  <si>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</si>
  <si>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</si>
  <si>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</si>
  <si>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</si>
  <si>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</si>
  <si>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</si>
  <si>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</si>
  <si>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</si>
  <si>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</si>
  <si>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</si>
  <si>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</si>
  <si>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</si>
  <si>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</si>
  <si>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</si>
  <si>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</si>
  <si>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</si>
  <si>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</si>
  <si>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</si>
  <si>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</si>
  <si>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</si>
  <si>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</si>
  <si>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</si>
  <si>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</si>
  <si>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</si>
  <si>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</si>
  <si>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</si>
  <si>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</si>
  <si>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</si>
  <si>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</si>
  <si>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</si>
  <si>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</si>
  <si>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</si>
  <si>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</si>
  <si>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</si>
  <si>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</si>
  <si>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</si>
  <si>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</si>
  <si>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</si>
  <si>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</si>
  <si>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</si>
  <si>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</si>
  <si>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</si>
  <si>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</si>
  <si>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</si>
  <si>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</si>
  <si>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</si>
  <si>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</si>
  <si>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</si>
  <si>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</si>
  <si>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</si>
  <si>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</si>
  <si>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</si>
  <si>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</si>
  <si>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</si>
  <si>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</si>
  <si>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</si>
  <si>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</si>
  <si>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</si>
  <si>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</si>
  <si>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</si>
  <si>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</si>
  <si>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</si>
  <si>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</si>
  <si>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</si>
  <si>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</si>
  <si>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</si>
  <si>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</si>
  <si>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</si>
  <si>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</si>
  <si>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</si>
  <si>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</si>
  <si>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</si>
  <si>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</si>
  <si>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</si>
  <si>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</si>
  <si>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</si>
  <si>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</si>
  <si>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</si>
  <si>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</si>
  <si>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</si>
  <si>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</si>
  <si>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</si>
  <si>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</si>
  <si>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</si>
  <si>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</si>
  <si>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</si>
  <si>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</si>
  <si>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</si>
  <si>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</si>
  <si>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</si>
  <si>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</si>
  <si>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</si>
  <si>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</si>
  <si>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</si>
  <si>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</si>
  <si>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</si>
  <si>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</si>
  <si>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</si>
  <si>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</si>
  <si>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</si>
  <si>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</si>
  <si>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</si>
  <si>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</si>
  <si>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</si>
  <si>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</si>
  <si>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</si>
  <si>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</si>
  <si>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</si>
  <si>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</si>
  <si>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</si>
  <si>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</si>
  <si>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</si>
  <si>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</si>
  <si>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</si>
  <si>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</si>
  <si>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</si>
  <si>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</si>
  <si>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</si>
  <si>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</si>
  <si>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</si>
  <si>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</si>
  <si>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</si>
  <si>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</si>
  <si>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</si>
  <si>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</si>
  <si>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</si>
  <si>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</si>
  <si>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</si>
  <si>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</si>
  <si>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</si>
  <si>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</si>
  <si>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</si>
  <si>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</si>
  <si>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</si>
  <si>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</si>
  <si>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</si>
  <si>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</si>
  <si>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</si>
  <si>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</si>
  <si>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</si>
  <si>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</si>
  <si>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</si>
  <si>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</si>
  <si>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</si>
  <si>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</si>
  <si>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</si>
  <si>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</si>
  <si>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</si>
  <si>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</si>
  <si>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</si>
  <si>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</si>
  <si>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</si>
  <si>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</si>
  <si>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</si>
  <si>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</si>
  <si>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</si>
  <si>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</si>
  <si>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</si>
  <si>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</si>
  <si>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</si>
  <si>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</si>
  <si>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</si>
  <si>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</si>
  <si>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</si>
  <si>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</si>
  <si>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</si>
  <si>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</si>
  <si>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</si>
  <si>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</si>
  <si>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</si>
  <si>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</si>
  <si>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</si>
  <si>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</si>
  <si>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</si>
  <si>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</si>
  <si>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</si>
  <si>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</si>
  <si>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</si>
  <si>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</si>
  <si>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</si>
  <si>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</si>
  <si>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</si>
  <si>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</si>
  <si>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</si>
  <si>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</si>
  <si>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</si>
  <si>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</si>
  <si>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</si>
  <si>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</si>
  <si>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</si>
  <si>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</si>
  <si>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</si>
  <si>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</si>
  <si>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</si>
  <si>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</si>
  <si>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</si>
  <si>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</si>
  <si>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</si>
  <si>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</si>
  <si>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</si>
  <si>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</si>
  <si>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</si>
  <si>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</si>
  <si>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</si>
  <si>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</si>
  <si>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</si>
  <si>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</si>
  <si>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</si>
  <si>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</si>
  <si>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</si>
  <si>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</si>
  <si>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</si>
  <si>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</si>
  <si>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</si>
  <si>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</si>
  <si>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</si>
  <si>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</si>
  <si>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</si>
  <si>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</si>
  <si>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</si>
  <si>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</si>
  <si>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</si>
  <si>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</si>
  <si>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</si>
  <si>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</si>
  <si>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</si>
  <si>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</si>
  <si>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</si>
  <si>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</si>
  <si>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</si>
  <si>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</si>
  <si>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</si>
  <si>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</si>
  <si>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</si>
  <si>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</si>
  <si>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</si>
  <si>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</si>
  <si>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</si>
  <si>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</si>
  <si>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</si>
  <si>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</si>
  <si>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</si>
  <si>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</si>
  <si>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</si>
  <si>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</si>
  <si>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</si>
  <si>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</si>
  <si>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</si>
  <si>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</si>
  <si>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</si>
  <si>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</si>
  <si>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</si>
  <si>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</si>
  <si>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</si>
  <si>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</si>
  <si>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</si>
  <si>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</si>
  <si>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</si>
  <si>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</si>
  <si>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</si>
  <si>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</si>
  <si>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</si>
  <si>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</si>
  <si>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</si>
  <si>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</si>
  <si>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</si>
  <si>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</si>
  <si>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</si>
  <si>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</si>
  <si>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</si>
  <si>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</si>
  <si>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</si>
  <si>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</si>
  <si>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</si>
  <si>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</si>
  <si>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</si>
  <si>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</si>
  <si>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</si>
  <si>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</si>
  <si>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</si>
  <si>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</si>
  <si>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</si>
  <si>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</si>
  <si>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</si>
  <si>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</si>
  <si>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</si>
  <si>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</si>
  <si>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</si>
  <si>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</si>
  <si>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</si>
  <si>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</si>
  <si>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</si>
  <si>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</si>
  <si>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</si>
  <si>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</si>
  <si>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</si>
  <si>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</si>
  <si>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</si>
  <si>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</si>
  <si>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</si>
  <si>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</si>
  <si>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</si>
  <si>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</si>
  <si>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</si>
  <si>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</si>
  <si>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</si>
  <si>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</si>
  <si>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</si>
  <si>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</si>
  <si>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</si>
  <si>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</si>
  <si>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</si>
  <si>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</si>
  <si>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</si>
  <si>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</si>
  <si>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</si>
  <si>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</si>
  <si>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</si>
  <si>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</si>
  <si>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</si>
  <si>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</si>
  <si>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</si>
  <si>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</si>
  <si>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</si>
  <si>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</si>
  <si>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</si>
  <si>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</si>
  <si>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</si>
  <si>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</si>
  <si>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</si>
  <si>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</si>
  <si>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</si>
  <si>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</si>
  <si>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</si>
  <si>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</si>
  <si>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</si>
  <si>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</si>
  <si>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</si>
  <si>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</si>
  <si>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</si>
  <si>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</si>
  <si>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</si>
  <si>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</si>
  <si>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</si>
  <si>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</si>
  <si>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</si>
  <si>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</si>
  <si>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</si>
  <si>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</si>
  <si>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</si>
  <si>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</si>
  <si>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</si>
  <si>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</si>
  <si>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</si>
  <si>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</si>
  <si>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</si>
  <si>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</si>
  <si>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</si>
  <si>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</si>
  <si>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</si>
  <si>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</si>
  <si>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</si>
  <si>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</si>
  <si>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</si>
  <si>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</si>
  <si>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</si>
  <si>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</si>
  <si>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</si>
  <si>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</si>
  <si>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</si>
  <si>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</si>
  <si>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</si>
  <si>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</si>
  <si>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</si>
  <si>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</si>
  <si>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</si>
  <si>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</si>
  <si>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</si>
  <si>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</si>
  <si>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</si>
  <si>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</si>
  <si>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</si>
  <si>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</si>
  <si>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</si>
  <si>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</si>
  <si>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</si>
  <si>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</si>
  <si>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</si>
  <si>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</si>
  <si>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</si>
  <si>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</si>
  <si>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</si>
  <si>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</si>
  <si>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</si>
  <si>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</si>
  <si>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</si>
  <si>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</si>
  <si>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</si>
  <si>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</si>
  <si>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</si>
  <si>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</si>
  <si>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</si>
  <si>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</si>
  <si>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</si>
  <si>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</si>
  <si>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</si>
  <si>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</si>
  <si>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</si>
  <si>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</si>
  <si>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</si>
  <si>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</si>
  <si>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</si>
  <si>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</si>
  <si>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</si>
  <si>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</si>
  <si>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</si>
  <si>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</si>
  <si>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</si>
  <si>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</si>
  <si>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</si>
  <si>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</si>
  <si>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</si>
  <si>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</si>
  <si>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</si>
  <si>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</si>
  <si>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</si>
  <si>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</si>
  <si>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</si>
  <si>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</si>
  <si>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</si>
  <si>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</si>
  <si>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</si>
  <si>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</si>
  <si>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</si>
  <si>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</si>
  <si>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</si>
  <si>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</si>
  <si>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</si>
  <si>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</si>
  <si>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</si>
  <si>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</si>
  <si>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</si>
  <si>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</si>
  <si>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</si>
  <si>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</si>
  <si>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</si>
  <si>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</si>
  <si>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</si>
  <si>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</si>
  <si>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</si>
  <si>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</si>
  <si>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</si>
  <si>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</si>
  <si>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</si>
  <si>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</si>
  <si>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</si>
  <si>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</si>
  <si>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</si>
  <si>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</si>
  <si>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</si>
  <si>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</si>
  <si>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</si>
  <si>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</si>
  <si>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</si>
  <si>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</si>
  <si>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</si>
  <si>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</si>
  <si>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</si>
  <si>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</si>
  <si>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</si>
  <si>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</si>
  <si>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</si>
  <si>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</si>
  <si>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</si>
  <si>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</si>
  <si>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</si>
  <si>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</si>
  <si>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</si>
  <si>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</si>
  <si>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</si>
  <si>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</si>
  <si>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</si>
  <si>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</si>
  <si>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</si>
  <si>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</si>
  <si>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</si>
  <si>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</si>
  <si>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</si>
  <si>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</si>
  <si>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</si>
  <si>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</si>
  <si>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</si>
  <si>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</si>
  <si>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</si>
  <si>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</si>
  <si>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</si>
  <si>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</si>
  <si>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</si>
  <si>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</si>
  <si>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</si>
  <si>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</si>
  <si>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</si>
  <si>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</si>
  <si>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</si>
  <si>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</si>
  <si>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</si>
  <si>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</si>
  <si>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</si>
  <si>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</si>
  <si>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</si>
  <si>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</si>
  <si>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</si>
  <si>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</si>
  <si>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</si>
  <si>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</si>
  <si>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</si>
  <si>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</si>
  <si>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</si>
  <si>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</si>
  <si>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</si>
  <si>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</si>
  <si>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</si>
  <si>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</si>
  <si>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</si>
  <si>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</si>
  <si>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</si>
  <si>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</si>
  <si>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</si>
  <si>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</si>
  <si>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</si>
  <si>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</si>
  <si>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</si>
  <si>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</si>
  <si>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</si>
  <si>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</si>
  <si>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</si>
  <si>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</si>
  <si>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</si>
  <si>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</si>
  <si>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</si>
  <si>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</si>
  <si>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</si>
  <si>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</si>
  <si>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</si>
  <si>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</si>
  <si>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</si>
  <si>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</si>
  <si>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</si>
  <si>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</si>
  <si>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</si>
  <si>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</si>
  <si>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</si>
  <si>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</si>
  <si>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</si>
  <si>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</si>
  <si>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</si>
  <si>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</si>
  <si>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</si>
  <si>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</si>
  <si>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</si>
  <si>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</si>
  <si>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</si>
  <si>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</si>
  <si>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</si>
  <si>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</si>
  <si>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</si>
  <si>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</si>
  <si>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</si>
  <si>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</si>
  <si>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</si>
  <si>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</si>
  <si>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</si>
  <si>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</si>
  <si>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</si>
  <si>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</si>
  <si>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</si>
  <si>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</si>
  <si>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</si>
  <si>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</si>
  <si>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</si>
  <si>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</si>
  <si>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</si>
  <si>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</si>
  <si>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</si>
  <si>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</si>
  <si>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</si>
  <si>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</si>
  <si>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</si>
  <si>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</si>
  <si>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</si>
  <si>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</si>
  <si>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</si>
  <si>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</si>
  <si>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</si>
  <si>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</si>
  <si>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</si>
  <si>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</si>
  <si>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</si>
  <si>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</si>
  <si>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</si>
  <si>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</si>
  <si>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</si>
  <si>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</si>
  <si>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</si>
  <si>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</si>
  <si>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</si>
  <si>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</si>
  <si>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</si>
  <si>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</si>
  <si>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</si>
  <si>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</si>
  <si>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</si>
  <si>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</si>
  <si>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</si>
  <si>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</si>
  <si>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</si>
  <si>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</si>
  <si>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</si>
  <si>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</si>
  <si>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</si>
  <si>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</si>
  <si>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</si>
  <si>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</si>
  <si>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</si>
  <si>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</si>
  <si>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</si>
  <si>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</si>
  <si>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</si>
  <si>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</si>
  <si>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</si>
  <si>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</si>
  <si>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</si>
  <si>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</si>
  <si>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</si>
  <si>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</si>
  <si>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</si>
  <si>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</si>
  <si>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</si>
  <si>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</si>
  <si>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</si>
  <si>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</si>
  <si>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</si>
  <si>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</si>
  <si>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</si>
  <si>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</si>
  <si>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</si>
  <si>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</si>
  <si>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</si>
  <si>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</si>
  <si>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</si>
  <si>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</si>
  <si>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</si>
  <si>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</si>
  <si>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</si>
  <si>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</si>
  <si>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</si>
  <si>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</si>
  <si>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</si>
  <si>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</si>
  <si>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</si>
  <si>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</si>
  <si>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</si>
  <si>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</si>
  <si>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</si>
  <si>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</si>
  <si>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</si>
  <si>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</si>
  <si>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</si>
  <si>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</si>
  <si>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</si>
  <si>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</si>
  <si>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</si>
  <si>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</si>
  <si>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</si>
  <si>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</si>
  <si>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</si>
  <si>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</si>
  <si>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</si>
  <si>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</si>
  <si>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</si>
  <si>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</si>
  <si>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</si>
  <si>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</si>
  <si>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</si>
  <si>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</si>
  <si>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</si>
  <si>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</si>
  <si>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</si>
  <si>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</si>
  <si>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</si>
  <si>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</si>
  <si>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</si>
  <si>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</si>
  <si>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</si>
  <si>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</si>
  <si>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</si>
  <si>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</si>
  <si>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</si>
  <si>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</si>
  <si>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</si>
  <si>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</si>
  <si>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</si>
  <si>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</si>
  <si>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</si>
  <si>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</si>
  <si>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</si>
  <si>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</si>
  <si>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</si>
  <si>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</si>
  <si>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</si>
  <si>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</si>
  <si>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</si>
  <si>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</si>
  <si>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</si>
  <si>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</si>
  <si>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</si>
  <si>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</si>
  <si>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</si>
  <si>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</si>
  <si>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</si>
  <si>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</si>
  <si>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</si>
  <si>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</si>
  <si>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</si>
  <si>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</si>
  <si>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</si>
  <si>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</si>
  <si>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</si>
  <si>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</si>
  <si>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</si>
  <si>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</si>
  <si>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</si>
  <si>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</si>
  <si>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</si>
  <si>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</si>
  <si>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</si>
  <si>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</si>
  <si>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</si>
  <si>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</si>
  <si>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</si>
  <si>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</si>
  <si>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</si>
  <si>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</si>
  <si>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</si>
  <si>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</si>
  <si>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</si>
  <si>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</si>
  <si>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</si>
  <si>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</si>
  <si>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</si>
  <si>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</si>
  <si>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</si>
  <si>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</si>
  <si>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</si>
  <si>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</si>
  <si>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</si>
  <si>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</si>
  <si>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</si>
  <si>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</si>
  <si>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</si>
  <si>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</si>
  <si>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</si>
  <si>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</si>
  <si>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</si>
  <si>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</si>
  <si>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</si>
  <si>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</si>
  <si>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</si>
  <si>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</si>
  <si>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</si>
  <si>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</si>
  <si>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</si>
  <si>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</si>
  <si>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</si>
  <si>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</si>
  <si>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</si>
  <si>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</si>
  <si>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</si>
  <si>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</si>
  <si>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</si>
  <si>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</si>
  <si>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</si>
  <si>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</si>
  <si>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</si>
  <si>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</si>
  <si>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</si>
  <si>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</si>
  <si>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</si>
  <si>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</si>
  <si>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</si>
  <si>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</si>
  <si>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</si>
  <si>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</si>
  <si>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</si>
  <si>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</si>
  <si>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</si>
  <si>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</si>
  <si>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</si>
  <si>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</si>
  <si>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</si>
  <si>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</si>
  <si>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</si>
  <si>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</si>
  <si>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</si>
  <si>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</si>
  <si>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</si>
  <si>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</si>
  <si>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</si>
  <si>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</si>
  <si>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</si>
  <si>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</si>
  <si>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</si>
  <si>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</si>
  <si>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</si>
  <si>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</si>
  <si>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</si>
  <si>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</si>
  <si>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</si>
  <si>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</si>
  <si>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</si>
  <si>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</si>
  <si>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</si>
  <si>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</si>
  <si>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</si>
  <si>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</si>
  <si>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</si>
  <si>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</si>
  <si>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</si>
  <si>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</si>
  <si>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</si>
  <si>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</si>
  <si>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</si>
  <si>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</si>
  <si>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</si>
  <si>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</si>
  <si>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</si>
  <si>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</si>
  <si>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</si>
  <si>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</si>
  <si>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</si>
  <si>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</si>
  <si>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</si>
  <si>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</si>
  <si>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</si>
  <si>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</si>
  <si>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</si>
  <si>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</si>
  <si>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</si>
  <si>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</si>
  <si>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</si>
  <si>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</si>
  <si>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</si>
  <si>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</si>
  <si>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</si>
  <si>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</si>
  <si>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</si>
  <si>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</si>
  <si>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</si>
  <si>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</si>
  <si>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</si>
  <si>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</si>
  <si>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</si>
  <si>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</si>
  <si>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</si>
  <si>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</si>
  <si>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</si>
  <si>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</si>
  <si>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</si>
  <si>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</si>
  <si>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</si>
  <si>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</si>
  <si>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</si>
  <si>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</si>
  <si>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</si>
  <si>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</si>
  <si>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</si>
  <si>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</si>
  <si>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</si>
  <si>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</si>
  <si>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</si>
  <si>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</si>
  <si>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</si>
  <si>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</si>
  <si>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</si>
  <si>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</si>
  <si>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</si>
  <si>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</si>
  <si>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</si>
  <si>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</si>
  <si>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</si>
  <si>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</si>
  <si>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</si>
  <si>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</si>
  <si>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</si>
  <si>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</si>
  <si>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</si>
  <si>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</si>
  <si>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</si>
  <si>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</si>
  <si>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</si>
  <si>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</si>
  <si>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</si>
  <si>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</si>
  <si>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</si>
  <si>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</si>
  <si>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</si>
  <si>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</si>
  <si>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</si>
  <si>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</si>
  <si>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</si>
  <si>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</si>
  <si>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</si>
  <si>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</si>
  <si>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</si>
  <si>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</si>
  <si>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</si>
  <si>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</si>
  <si>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</si>
  <si>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</si>
  <si>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</si>
  <si>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</si>
  <si>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</si>
  <si>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</si>
  <si>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</si>
  <si>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</si>
  <si>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</si>
  <si>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</si>
  <si>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</si>
  <si>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</si>
  <si>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</si>
  <si>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</si>
  <si>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</si>
  <si>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</si>
  <si>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</si>
  <si>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</si>
  <si>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</si>
  <si>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</si>
  <si>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</si>
  <si>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</si>
  <si>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</si>
  <si>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</si>
  <si>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</si>
  <si>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</si>
  <si>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</si>
  <si>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</si>
  <si>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</si>
  <si>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</si>
  <si>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</si>
  <si>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</si>
  <si>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</si>
  <si>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</si>
  <si>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</si>
  <si>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</si>
  <si>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</si>
  <si>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</si>
  <si>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</si>
  <si>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</si>
  <si>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</si>
  <si>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</si>
  <si>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</si>
  <si>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</si>
  <si>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</si>
  <si>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</si>
  <si>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</si>
  <si>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</si>
  <si>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</si>
  <si>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</si>
  <si>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</si>
  <si>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</si>
  <si>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</si>
  <si>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</si>
  <si>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</si>
  <si>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</si>
  <si>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</si>
  <si>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</si>
  <si>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</si>
  <si>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</si>
  <si>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</si>
  <si>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</si>
  <si>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</si>
  <si>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</si>
  <si>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</si>
  <si>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</si>
  <si>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</si>
  <si>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</si>
  <si>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</si>
  <si>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</si>
  <si>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</si>
  <si>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</si>
  <si>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</si>
  <si>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</si>
  <si>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</si>
  <si>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</si>
  <si>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</si>
  <si>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</si>
  <si>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</si>
  <si>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</si>
  <si>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</si>
  <si>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</si>
  <si>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</si>
  <si>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</si>
  <si>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</si>
  <si>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</si>
  <si>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</si>
  <si>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</si>
  <si>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</si>
  <si>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</si>
  <si>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</si>
  <si>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</si>
  <si>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</si>
  <si>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</si>
  <si>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</si>
  <si>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</si>
  <si>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</si>
  <si>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</si>
  <si>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</si>
  <si>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</si>
  <si>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</si>
  <si>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</si>
  <si>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</si>
  <si>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</si>
  <si>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</si>
  <si>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</si>
  <si>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</si>
  <si>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</si>
  <si>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</si>
  <si>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</si>
  <si>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</si>
  <si>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</si>
  <si>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</si>
  <si>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</si>
  <si>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</si>
  <si>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</si>
  <si>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</si>
  <si>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</si>
  <si>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</si>
  <si>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</si>
  <si>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</si>
  <si>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</si>
  <si>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</si>
  <si>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</si>
  <si>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</si>
  <si>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</si>
  <si>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</si>
  <si>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</si>
  <si>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</si>
  <si>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</si>
  <si>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</si>
  <si>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</si>
  <si>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</si>
  <si>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</si>
  <si>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</si>
  <si>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</si>
  <si>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</si>
  <si>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</si>
  <si>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</si>
  <si>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</si>
  <si>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</si>
  <si>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</si>
  <si>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</si>
  <si>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</si>
  <si>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</si>
  <si>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</si>
  <si>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</si>
  <si>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</si>
  <si>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</si>
  <si>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</si>
  <si>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</si>
  <si>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</si>
  <si>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</si>
  <si>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</si>
  <si>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</si>
  <si>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</si>
  <si>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</si>
  <si>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</si>
  <si>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</si>
  <si>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</si>
  <si>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</si>
  <si>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</si>
  <si>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</si>
  <si>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</si>
  <si>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</si>
  <si>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</si>
  <si>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</si>
  <si>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</si>
  <si>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</si>
  <si>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</si>
  <si>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</si>
  <si>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</si>
  <si>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</si>
  <si>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</si>
  <si>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</si>
  <si>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</si>
  <si>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</si>
  <si>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</si>
  <si>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</si>
  <si>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</si>
  <si>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</si>
  <si>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</si>
  <si>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</si>
  <si>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</si>
  <si>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</si>
  <si>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</si>
  <si>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</si>
  <si>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</si>
  <si>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</si>
  <si>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</si>
  <si>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</si>
  <si>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</si>
  <si>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</si>
  <si>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</si>
  <si>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</si>
  <si>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</si>
  <si>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</si>
  <si>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</si>
  <si>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</si>
  <si>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</si>
  <si>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</si>
  <si>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</si>
  <si>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</si>
  <si>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</si>
  <si>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</si>
  <si>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</si>
  <si>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</si>
  <si>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</si>
  <si>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</si>
  <si>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</si>
  <si>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</si>
  <si>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</si>
  <si>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</si>
  <si>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</si>
  <si>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</si>
  <si>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</si>
  <si>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</si>
  <si>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</si>
  <si>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</si>
  <si>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</si>
  <si>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</si>
  <si>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</si>
  <si>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</si>
  <si>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</si>
  <si>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</si>
  <si>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</si>
  <si>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</si>
  <si>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</si>
  <si>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</si>
  <si>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</si>
  <si>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</si>
  <si>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</si>
  <si>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</si>
  <si>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</si>
  <si>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</si>
  <si>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</si>
  <si>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</si>
  <si>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</si>
  <si>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</si>
  <si>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</si>
  <si>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</si>
  <si>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</si>
  <si>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</si>
  <si>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</si>
  <si>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</si>
  <si>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</si>
  <si>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</si>
  <si>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</si>
  <si>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</si>
  <si>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</si>
  <si>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</si>
  <si>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</si>
  <si>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</si>
  <si>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</si>
  <si>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</si>
  <si>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</si>
  <si>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</si>
  <si>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</si>
  <si>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</si>
  <si>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</si>
  <si>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</si>
  <si>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</si>
  <si>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</si>
  <si>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</si>
  <si>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</si>
  <si>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</si>
  <si>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</si>
  <si>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</si>
  <si>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</si>
  <si>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</si>
  <si>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</si>
  <si>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</si>
  <si>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</si>
  <si>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</si>
  <si>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</si>
  <si>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</si>
  <si>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</si>
  <si>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</si>
  <si>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</si>
  <si>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</si>
  <si>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</si>
  <si>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</si>
  <si>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</si>
  <si>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</si>
  <si>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</si>
  <si>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</si>
  <si>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</si>
  <si>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</si>
  <si>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</si>
  <si>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</si>
  <si>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</si>
  <si>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</si>
  <si>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</si>
  <si>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</si>
  <si>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</si>
  <si>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</si>
  <si>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</si>
  <si>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</si>
  <si>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</si>
  <si>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</si>
  <si>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</si>
  <si>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</si>
  <si>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</si>
  <si>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</si>
  <si>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</si>
  <si>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</si>
  <si>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</si>
  <si>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</si>
  <si>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</si>
  <si>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</si>
  <si>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</si>
  <si>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</si>
  <si>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</si>
  <si>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</si>
  <si>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</si>
  <si>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</si>
  <si>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</si>
  <si>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</si>
  <si>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</si>
  <si>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</si>
  <si>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</si>
  <si>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</si>
  <si>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</si>
  <si>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</si>
  <si>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</si>
  <si>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</si>
  <si>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</si>
  <si>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</si>
  <si>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</si>
  <si>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</si>
  <si>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</si>
  <si>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</si>
  <si>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</si>
  <si>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</si>
  <si>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</si>
  <si>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</si>
  <si>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</si>
  <si>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</si>
  <si>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</si>
  <si>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</si>
  <si>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</si>
  <si>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</si>
  <si>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</si>
  <si>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</si>
  <si>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</si>
  <si>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</si>
  <si>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</si>
  <si>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</si>
  <si>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</si>
  <si>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</si>
  <si>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</si>
  <si>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</si>
  <si>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</si>
  <si>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</si>
  <si>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</si>
  <si>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</si>
  <si>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</si>
  <si>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</si>
  <si>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</si>
  <si>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</si>
  <si>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</si>
  <si>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</si>
  <si>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</si>
  <si>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</si>
  <si>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</si>
  <si>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</si>
  <si>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</si>
  <si>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</si>
  <si>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</si>
  <si>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</si>
  <si>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</si>
  <si>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</si>
  <si>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</si>
  <si>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</si>
  <si>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</si>
  <si>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</si>
  <si>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</si>
  <si>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</si>
  <si>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</si>
  <si>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</si>
  <si>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</si>
  <si>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</si>
  <si>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</si>
  <si>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</si>
  <si>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</si>
  <si>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</si>
  <si>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</si>
  <si>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</si>
  <si>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</si>
  <si>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</si>
  <si>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</si>
  <si>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</si>
  <si>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</si>
  <si>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</si>
  <si>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</si>
  <si>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</si>
  <si>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</si>
  <si>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</si>
  <si>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</si>
  <si>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</si>
  <si>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</si>
  <si>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</si>
  <si>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</si>
  <si>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</si>
  <si>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</si>
  <si>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</si>
  <si>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</si>
  <si>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</si>
  <si>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</si>
  <si>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</si>
  <si>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</si>
  <si>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</si>
  <si>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</si>
  <si>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</si>
  <si>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</si>
  <si>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</si>
  <si>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</si>
  <si>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</si>
  <si>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</si>
  <si>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</si>
  <si>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</si>
  <si>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</si>
  <si>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</si>
  <si>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</si>
  <si>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</si>
  <si>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</si>
  <si>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</si>
  <si>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</si>
  <si>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</si>
  <si>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</si>
  <si>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</si>
  <si>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</si>
  <si>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</si>
  <si>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</si>
  <si>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</si>
  <si>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</si>
  <si>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</si>
  <si>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</si>
  <si>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</si>
  <si>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</si>
  <si>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</si>
  <si>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</si>
  <si>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</si>
  <si>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</si>
  <si>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</si>
  <si>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</si>
  <si>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</si>
  <si>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</si>
  <si>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</si>
  <si>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</si>
  <si>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</si>
  <si>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</si>
  <si>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</si>
  <si>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</si>
  <si>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</si>
  <si>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</si>
  <si>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</si>
  <si>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</si>
  <si>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</si>
  <si>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</si>
  <si>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</si>
  <si>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</si>
  <si>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</si>
  <si>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</si>
  <si>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</si>
  <si>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</si>
  <si>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</si>
  <si>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</si>
  <si>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</si>
  <si>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</si>
  <si>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</si>
  <si>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</si>
  <si>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</si>
  <si>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</si>
  <si>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</si>
  <si>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</si>
  <si>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</si>
  <si>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</si>
  <si>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</si>
  <si>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</si>
  <si>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</si>
  <si>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</si>
  <si>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</si>
  <si>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</si>
  <si>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</si>
  <si>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</si>
  <si>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</si>
  <si>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</si>
  <si>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</si>
  <si>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</si>
  <si>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</si>
  <si>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</si>
  <si>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</si>
  <si>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</si>
  <si>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</si>
  <si>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</si>
  <si>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</si>
  <si>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</si>
  <si>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</si>
  <si>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</si>
  <si>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</si>
  <si>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</si>
  <si>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</si>
  <si>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</si>
  <si>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</si>
  <si>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</si>
  <si>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</si>
  <si>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</si>
  <si>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</si>
  <si>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</si>
  <si>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</si>
  <si>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</si>
  <si>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</si>
  <si>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</si>
  <si>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</si>
  <si>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</si>
  <si>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</si>
  <si>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</si>
  <si>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</si>
  <si>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</si>
  <si>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</si>
  <si>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</si>
  <si>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</si>
  <si>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</si>
  <si>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</si>
  <si>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</si>
  <si>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</si>
  <si>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</si>
  <si>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</si>
  <si>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</si>
  <si>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</si>
  <si>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</si>
  <si>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</si>
  <si>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</si>
  <si>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</si>
  <si>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</si>
  <si>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</si>
  <si>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</si>
  <si>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</si>
  <si>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</si>
  <si>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</si>
  <si>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</si>
  <si>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</si>
  <si>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</si>
  <si>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</si>
  <si>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</si>
  <si>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</si>
  <si>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</si>
  <si>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</si>
  <si>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</si>
  <si>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</si>
  <si>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</si>
  <si>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</si>
  <si>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</si>
  <si>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</si>
  <si>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</si>
  <si>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</si>
  <si>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</si>
  <si>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</si>
  <si>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</si>
  <si>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</si>
  <si>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</si>
  <si>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</si>
  <si>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</si>
  <si>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</si>
  <si>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</si>
  <si>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</si>
  <si>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</si>
  <si>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</si>
  <si>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</si>
  <si>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</si>
  <si>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</si>
  <si>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</si>
  <si>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</si>
  <si>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</si>
  <si>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</si>
  <si>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</si>
  <si>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</si>
  <si>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</si>
  <si>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</si>
  <si>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</si>
  <si>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</si>
  <si>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</si>
  <si>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</si>
  <si>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</si>
  <si>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</si>
  <si>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</si>
  <si>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</si>
  <si>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</si>
  <si>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</si>
  <si>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</si>
  <si>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</si>
  <si>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</si>
  <si>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</si>
  <si>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</si>
  <si>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</si>
  <si>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</si>
  <si>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</si>
  <si>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</si>
  <si>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</si>
  <si>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</si>
  <si>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</si>
  <si>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</si>
  <si>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</si>
  <si>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</si>
  <si>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</si>
  <si>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</si>
  <si>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</si>
  <si>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</si>
  <si>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</si>
  <si>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</si>
  <si>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</si>
  <si>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</si>
  <si>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</si>
  <si>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</si>
  <si>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</si>
  <si>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</si>
  <si>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</si>
  <si>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</si>
  <si>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</si>
  <si>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</si>
  <si>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</si>
  <si>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</si>
  <si>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</si>
  <si>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</si>
  <si>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</si>
  <si>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</si>
  <si>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</si>
  <si>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</si>
  <si>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</si>
  <si>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</si>
  <si>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</si>
  <si>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</si>
  <si>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</si>
  <si>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</si>
  <si>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</si>
  <si>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</si>
  <si>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</si>
  <si>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</si>
  <si>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</si>
  <si>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</si>
  <si>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</si>
  <si>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</si>
  <si>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</si>
  <si>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</si>
  <si>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</si>
  <si>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</si>
  <si>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</si>
  <si>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</si>
  <si>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</si>
  <si>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</si>
  <si>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</si>
  <si>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</si>
  <si>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</si>
  <si>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</si>
  <si>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</si>
  <si>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</si>
  <si>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</si>
  <si>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</si>
  <si>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</si>
  <si>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</si>
  <si>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</si>
  <si>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</si>
  <si>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</si>
  <si>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</si>
  <si>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</si>
  <si>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</si>
  <si>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</si>
  <si>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</si>
  <si>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</si>
  <si>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</si>
  <si>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</si>
  <si>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</si>
  <si>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</si>
  <si>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</si>
  <si>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</si>
  <si>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</si>
  <si>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</si>
  <si>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</si>
  <si>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</si>
  <si>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</si>
  <si>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</si>
  <si>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</si>
  <si>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</si>
  <si>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</si>
  <si>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</si>
  <si>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</si>
  <si>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</si>
  <si>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</si>
  <si>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</si>
  <si>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</si>
  <si>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</si>
  <si>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</si>
  <si>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</si>
  <si>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</si>
  <si>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</si>
  <si>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</si>
  <si>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</si>
  <si>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</si>
  <si>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</si>
  <si>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</si>
  <si>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</si>
  <si>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</si>
  <si>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</si>
  <si>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</si>
  <si>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</si>
  <si>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</si>
  <si>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</si>
  <si>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</si>
  <si>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</si>
  <si>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</si>
  <si>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</si>
  <si>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</si>
  <si>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</si>
  <si>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</si>
  <si>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</si>
  <si>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</si>
  <si>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</si>
  <si>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</si>
  <si>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</si>
  <si>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</si>
  <si>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</si>
  <si>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</si>
  <si>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</si>
  <si>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</si>
  <si>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</si>
  <si>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</si>
  <si>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</si>
  <si>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</si>
  <si>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</si>
  <si>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</si>
  <si>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</si>
  <si>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</si>
  <si>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</si>
  <si>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</si>
  <si>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</si>
  <si>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</si>
  <si>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</si>
  <si>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</si>
  <si>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</si>
  <si>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</si>
  <si>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</si>
  <si>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</si>
  <si>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</si>
  <si>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</si>
  <si>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</si>
  <si>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</si>
  <si>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</si>
  <si>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</si>
  <si>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</si>
  <si>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</si>
  <si>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</si>
  <si>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</si>
  <si>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</si>
  <si>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</si>
  <si>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</si>
  <si>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</si>
  <si>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</si>
  <si>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</si>
  <si>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</si>
  <si>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</si>
  <si>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</si>
  <si>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</si>
  <si>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</si>
  <si>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</si>
  <si>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</si>
  <si>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</si>
  <si>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</si>
  <si>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</si>
  <si>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</si>
  <si>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</si>
  <si>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</si>
  <si>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</si>
  <si>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</si>
  <si>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</si>
  <si>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</si>
  <si>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</si>
  <si>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</si>
  <si>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</si>
  <si>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</si>
  <si>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</si>
  <si>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</si>
  <si>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</si>
  <si>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</si>
  <si>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</si>
  <si>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</si>
  <si>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</si>
  <si>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</si>
  <si>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</si>
  <si>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</si>
  <si>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</si>
  <si>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</si>
  <si>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</si>
  <si>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</si>
  <si>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</si>
  <si>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</si>
  <si>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</si>
  <si>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</si>
  <si>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</si>
  <si>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</si>
  <si>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</si>
  <si>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</si>
  <si>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</si>
  <si>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</si>
  <si>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</si>
  <si>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</si>
  <si>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</si>
  <si>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</si>
  <si>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</si>
  <si>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</si>
  <si>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</si>
  <si>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</si>
  <si>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</si>
  <si>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</si>
  <si>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</si>
  <si>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</si>
  <si>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</si>
  <si>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</si>
  <si>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</si>
  <si>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</si>
  <si>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</si>
  <si>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</si>
  <si>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</si>
  <si>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</si>
  <si>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</si>
  <si>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</si>
  <si>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</si>
  <si>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</si>
  <si>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</si>
  <si>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</si>
  <si>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</si>
  <si>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</si>
  <si>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</si>
  <si>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</si>
  <si>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</si>
  <si>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</si>
  <si>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</si>
  <si>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</si>
  <si>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</si>
  <si>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</si>
  <si>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</si>
  <si>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</si>
  <si>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</si>
  <si>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</si>
  <si>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</si>
  <si>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</si>
  <si>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</si>
  <si>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</si>
  <si>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</si>
  <si>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</si>
  <si>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</si>
  <si>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</si>
  <si>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</si>
  <si>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</si>
  <si>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</si>
  <si>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</si>
  <si>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</si>
  <si>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</si>
  <si>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</si>
  <si>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</si>
  <si>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</si>
  <si>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</si>
  <si>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</si>
  <si>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</si>
  <si>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</si>
  <si>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</si>
  <si>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</si>
  <si>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</si>
  <si>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</si>
  <si>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</si>
  <si>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</si>
  <si>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</si>
  <si>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</si>
  <si>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</si>
  <si>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</si>
  <si>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</si>
  <si>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</si>
  <si>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</si>
  <si>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</si>
  <si>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</si>
  <si>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</si>
  <si>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</si>
  <si>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</si>
  <si>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</si>
  <si>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</si>
  <si>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</si>
  <si>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</si>
  <si>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</si>
  <si>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</si>
  <si>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</si>
  <si>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</si>
  <si>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</si>
  <si>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</si>
  <si>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</si>
  <si>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</si>
  <si>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</si>
  <si>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</si>
  <si>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</si>
  <si>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</si>
  <si>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</si>
  <si>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</si>
  <si>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</si>
  <si>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</si>
  <si>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</si>
  <si>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</si>
  <si>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</si>
  <si>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</si>
  <si>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</si>
  <si>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</si>
  <si>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</si>
  <si>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</si>
  <si>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</si>
  <si>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</si>
  <si>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</si>
  <si>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</si>
  <si>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</si>
  <si>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</si>
  <si>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</si>
  <si>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</si>
  <si>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</si>
  <si>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</si>
  <si>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</si>
  <si>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</si>
  <si>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</si>
  <si>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</si>
  <si>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</si>
  <si>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</si>
  <si>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</si>
  <si>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</si>
  <si>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</si>
  <si>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</si>
  <si>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</si>
  <si>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</si>
  <si>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</si>
  <si>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</si>
  <si>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</si>
  <si>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</si>
  <si>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</si>
  <si>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</si>
  <si>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</si>
  <si>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</si>
  <si>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</si>
  <si>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</si>
  <si>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</si>
  <si>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</si>
  <si>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</si>
  <si>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</si>
  <si>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</si>
  <si>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</si>
  <si>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</si>
  <si>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</si>
  <si>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</si>
  <si>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</si>
  <si>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</si>
  <si>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</si>
  <si>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</si>
  <si>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</si>
  <si>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</si>
  <si>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</si>
  <si>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</si>
  <si>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</si>
  <si>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</si>
  <si>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</si>
  <si>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</si>
  <si>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</si>
  <si>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</si>
  <si>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</si>
  <si>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</si>
  <si>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</si>
  <si>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</si>
  <si>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</si>
  <si>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</si>
  <si>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</si>
  <si>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</si>
  <si>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</si>
  <si>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</si>
  <si>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</si>
  <si>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</si>
  <si>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</si>
  <si>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</si>
  <si>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</si>
  <si>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</si>
  <si>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</si>
  <si>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</si>
  <si>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</si>
  <si>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</si>
  <si>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</si>
  <si>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</si>
  <si>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</si>
  <si>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</si>
  <si>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</si>
  <si>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</si>
  <si>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</si>
  <si>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</si>
  <si>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</si>
  <si>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</si>
  <si>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</si>
  <si>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</si>
  <si>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</si>
  <si>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</si>
  <si>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</si>
  <si>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</si>
  <si>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</si>
  <si>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</si>
  <si>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</si>
  <si>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</si>
  <si>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</si>
  <si>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</si>
  <si>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</si>
  <si>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</si>
  <si>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</si>
  <si>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</si>
  <si>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</si>
  <si>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</si>
  <si>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</si>
  <si>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</si>
  <si>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</si>
  <si>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</si>
  <si>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</si>
  <si>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</si>
  <si>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</si>
  <si>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</si>
  <si>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</si>
  <si>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</si>
  <si>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</si>
  <si>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</si>
  <si>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</si>
  <si>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</si>
  <si>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</si>
  <si>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</si>
  <si>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</si>
  <si>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</si>
  <si>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</si>
  <si>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</si>
  <si>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</si>
  <si>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</si>
  <si>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</si>
  <si>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</si>
  <si>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</si>
  <si>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</si>
  <si>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</si>
  <si>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</si>
  <si>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</si>
  <si>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</si>
  <si>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</si>
  <si>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</si>
  <si>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</si>
  <si>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</si>
  <si>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</si>
  <si>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</si>
  <si>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</si>
  <si>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</si>
  <si>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</si>
  <si>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</si>
  <si>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</si>
  <si>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</si>
  <si>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</si>
  <si>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</si>
  <si>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</si>
  <si>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</si>
  <si>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</si>
  <si>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</si>
  <si>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</si>
  <si>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</si>
  <si>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</si>
  <si>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</si>
  <si>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</si>
  <si>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</si>
  <si>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</si>
  <si>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</si>
  <si>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</si>
  <si>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</si>
  <si>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</si>
  <si>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</si>
  <si>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</si>
  <si>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</si>
  <si>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</si>
  <si>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</si>
  <si>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</si>
  <si>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</si>
  <si>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</si>
  <si>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</si>
  <si>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</si>
  <si>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</si>
  <si>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</si>
  <si>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</si>
  <si>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</si>
  <si>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</si>
  <si>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</si>
  <si>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</si>
  <si>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</si>
  <si>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</si>
  <si>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</si>
  <si>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</si>
  <si>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</si>
  <si>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</si>
  <si>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</si>
  <si>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</si>
  <si>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</si>
  <si>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</si>
  <si>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</si>
  <si>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</si>
  <si>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</si>
  <si>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</si>
  <si>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</si>
  <si>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</si>
  <si>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</si>
  <si>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</si>
  <si>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</si>
  <si>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</si>
  <si>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</si>
  <si>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</si>
  <si>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</si>
  <si>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</si>
  <si>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</si>
  <si>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</si>
  <si>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</si>
  <si>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</si>
  <si>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</si>
  <si>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</si>
  <si>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</si>
  <si>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</si>
  <si>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</si>
  <si>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</si>
  <si>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</si>
  <si>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</si>
  <si>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</si>
  <si>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</si>
  <si>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</si>
  <si>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</si>
  <si>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</si>
  <si>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</si>
  <si>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</si>
  <si>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</si>
  <si>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</si>
  <si>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</si>
  <si>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</si>
  <si>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</si>
  <si>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</si>
  <si>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</si>
  <si>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</si>
  <si>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</si>
  <si>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</si>
  <si>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</si>
  <si>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</si>
  <si>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</si>
  <si>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</si>
  <si>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</si>
  <si>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</si>
  <si>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</si>
  <si>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</si>
  <si>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</si>
  <si>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</si>
  <si>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</si>
  <si>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</si>
  <si>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</si>
  <si>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</si>
  <si>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</si>
  <si>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</si>
  <si>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</si>
  <si>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</si>
  <si>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</si>
  <si>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</si>
  <si>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</si>
  <si>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</si>
  <si>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</si>
  <si>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</si>
  <si>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</si>
  <si>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</si>
  <si>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</si>
  <si>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</si>
  <si>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</si>
  <si>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</si>
  <si>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</si>
  <si>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</si>
  <si>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</si>
  <si>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</si>
  <si>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</si>
  <si>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</si>
  <si>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</si>
  <si>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</si>
  <si>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</si>
  <si>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</si>
  <si>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</si>
  <si>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</si>
  <si>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</si>
  <si>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</si>
  <si>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</si>
  <si>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</si>
  <si>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</si>
  <si>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</si>
  <si>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</si>
  <si>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</si>
  <si>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</si>
  <si>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</si>
  <si>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</si>
  <si>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</si>
  <si>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</si>
  <si>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</si>
  <si>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</si>
  <si>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</si>
  <si>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</si>
  <si>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</si>
  <si>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</si>
  <si>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</si>
  <si>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</si>
  <si>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</si>
  <si>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</si>
  <si>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</si>
  <si>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</si>
  <si>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</si>
  <si>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</si>
  <si>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</si>
  <si>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</si>
  <si>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</si>
  <si>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</si>
  <si>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</si>
  <si>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</si>
  <si>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</si>
  <si>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</si>
  <si>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</si>
  <si>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</si>
  <si>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</si>
  <si>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</si>
  <si>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</si>
  <si>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</si>
  <si>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</si>
  <si>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</si>
  <si>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</si>
  <si>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</si>
  <si>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</si>
  <si>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</si>
  <si>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</si>
  <si>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</si>
  <si>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</si>
  <si>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</si>
  <si>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</si>
  <si>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</si>
  <si>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</si>
  <si>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</si>
  <si>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</si>
  <si>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</si>
  <si>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</si>
  <si>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</si>
  <si>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</si>
  <si>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</si>
  <si>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</si>
  <si>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</si>
  <si>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</si>
  <si>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</si>
  <si>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</si>
  <si>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</si>
  <si>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</si>
  <si>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</si>
  <si>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</si>
  <si>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</si>
  <si>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</si>
  <si>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</si>
  <si>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</si>
  <si>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</si>
  <si>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</si>
  <si>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</si>
  <si>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</si>
  <si>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</si>
  <si>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</si>
  <si>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</si>
  <si>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</si>
  <si>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</si>
  <si>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</si>
  <si>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</si>
  <si>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</si>
  <si>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</si>
  <si>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</si>
  <si>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</si>
  <si>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</si>
  <si>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</si>
  <si>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</si>
  <si>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</si>
  <si>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</si>
  <si>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</si>
  <si>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</si>
  <si>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</si>
  <si>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</si>
  <si>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</si>
  <si>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</si>
  <si>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</si>
  <si>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</si>
  <si>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</si>
  <si>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</si>
  <si>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</si>
  <si>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</si>
  <si>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</si>
  <si>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</si>
  <si>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</si>
  <si>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</si>
  <si>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</si>
  <si>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</si>
  <si>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</si>
  <si>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</si>
  <si>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</si>
  <si>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</si>
  <si>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</si>
  <si>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</si>
  <si>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</si>
  <si>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</si>
  <si>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</si>
  <si>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</si>
  <si>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</si>
  <si>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</si>
  <si>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</si>
  <si>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</si>
  <si>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</si>
  <si>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</si>
  <si>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</si>
  <si>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</si>
  <si>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</si>
  <si>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</si>
  <si>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</si>
  <si>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</si>
  <si>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</si>
  <si>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</si>
  <si>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</si>
  <si>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</si>
  <si>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</si>
  <si>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</si>
  <si>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</si>
  <si>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</si>
  <si>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</si>
  <si>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</si>
  <si>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</si>
  <si>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</si>
  <si>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</si>
  <si>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</si>
  <si>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</si>
  <si>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</si>
  <si>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</si>
  <si>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</si>
  <si>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</si>
  <si>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</si>
  <si>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</si>
  <si>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</si>
  <si>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</si>
  <si>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</si>
  <si>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</si>
  <si>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</si>
  <si>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</si>
  <si>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</si>
  <si>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</si>
  <si>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</si>
  <si>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</si>
  <si>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</si>
  <si>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</si>
  <si>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</si>
  <si>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</si>
  <si>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</si>
  <si>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</si>
  <si>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</si>
  <si>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</si>
  <si>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</si>
  <si>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</si>
  <si>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</si>
  <si>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</si>
  <si>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</si>
  <si>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</si>
  <si>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</si>
  <si>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</si>
  <si>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</si>
  <si>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</si>
  <si>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</si>
  <si>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</si>
  <si>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</si>
  <si>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</si>
  <si>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</si>
  <si>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</si>
  <si>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</si>
  <si>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</si>
  <si>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</si>
  <si>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</si>
  <si>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</si>
  <si>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</si>
  <si>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</si>
  <si>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</si>
  <si>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</si>
  <si>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</si>
  <si>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</si>
  <si>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</si>
  <si>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</si>
  <si>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</si>
  <si>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</si>
  <si>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</si>
  <si>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</si>
  <si>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</si>
  <si>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</si>
  <si>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</si>
  <si>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</si>
  <si>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</si>
  <si>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</si>
  <si>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</si>
  <si>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</si>
  <si>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</si>
  <si>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</si>
  <si>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</si>
  <si>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</si>
  <si>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</si>
  <si>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</si>
  <si>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</si>
  <si>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</si>
  <si>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</si>
  <si>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</si>
  <si>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</si>
  <si>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</si>
  <si>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</si>
  <si>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</si>
  <si>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</si>
  <si>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</si>
  <si>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</si>
  <si>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</si>
  <si>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</si>
  <si>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</si>
  <si>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</si>
  <si>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</si>
  <si>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</si>
  <si>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</si>
  <si>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</si>
  <si>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</si>
  <si>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</si>
  <si>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</si>
  <si>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</si>
  <si>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</si>
  <si>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</si>
  <si>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</si>
  <si>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</si>
  <si>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</si>
  <si>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</si>
  <si>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</si>
  <si>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</si>
  <si>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</si>
  <si>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</si>
  <si>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</si>
  <si>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</si>
  <si>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</si>
  <si>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</si>
  <si>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</si>
  <si>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</si>
  <si>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</si>
  <si>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</si>
  <si>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</si>
  <si>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</si>
  <si>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</si>
  <si>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</si>
  <si>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</si>
  <si>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</si>
  <si>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</si>
  <si>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</si>
  <si>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</si>
  <si>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</si>
  <si>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</si>
  <si>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</si>
  <si>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</si>
  <si>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</si>
  <si>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</si>
  <si>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</si>
  <si>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</si>
  <si>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</si>
  <si>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</si>
  <si>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</si>
  <si>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</si>
  <si>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</si>
  <si>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</si>
  <si>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</si>
  <si>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</si>
  <si>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</si>
  <si>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</si>
  <si>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</si>
  <si>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</si>
  <si>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</si>
  <si>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</si>
  <si>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</si>
  <si>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</si>
  <si>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</si>
  <si>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</si>
  <si>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</si>
  <si>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</si>
  <si>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</si>
  <si>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</si>
  <si>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</si>
  <si>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</si>
  <si>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</si>
  <si>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</si>
  <si>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</si>
  <si>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</si>
  <si>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</si>
  <si>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</si>
  <si>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</si>
  <si>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</si>
  <si>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</si>
  <si>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</si>
  <si>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</si>
  <si>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</si>
  <si>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</si>
  <si>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</si>
  <si>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</si>
  <si>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</si>
  <si>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</si>
  <si>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</si>
  <si>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</si>
  <si>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</si>
  <si>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</si>
  <si>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</si>
  <si>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</si>
  <si>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</si>
  <si>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</si>
  <si>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</si>
  <si>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</si>
  <si>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</si>
  <si>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</si>
  <si>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</si>
  <si>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</si>
  <si>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</si>
  <si>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</si>
  <si>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</si>
  <si>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</si>
  <si>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</si>
  <si>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</si>
  <si>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</si>
  <si>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</si>
  <si>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</si>
  <si>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</si>
  <si>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</si>
  <si>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</si>
  <si>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</si>
  <si>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</si>
  <si>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</si>
  <si>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</si>
  <si>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</si>
  <si>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</si>
  <si>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</si>
  <si>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</si>
  <si>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</si>
  <si>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</si>
  <si>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</si>
  <si>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</si>
  <si>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</si>
  <si>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</si>
  <si>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</si>
  <si>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</si>
  <si>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</si>
  <si>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</si>
  <si>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</si>
  <si>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</si>
  <si>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</si>
  <si>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</si>
  <si>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</si>
  <si>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</si>
  <si>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</si>
  <si>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</si>
  <si>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</si>
  <si>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</si>
  <si>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</si>
  <si>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</si>
  <si>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</si>
  <si>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</si>
  <si>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</si>
  <si>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</si>
  <si>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</si>
  <si>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</si>
  <si>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</si>
  <si>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</si>
  <si>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</si>
  <si>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</si>
  <si>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</si>
  <si>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</si>
  <si>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</si>
  <si>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</si>
  <si>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</si>
  <si>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</si>
  <si>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</si>
  <si>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</si>
  <si>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</si>
  <si>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</si>
  <si>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</si>
  <si>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</si>
  <si>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</si>
  <si>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</si>
  <si>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</si>
  <si>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</si>
  <si>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</si>
  <si>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</si>
  <si>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</si>
  <si>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</si>
  <si>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</si>
  <si>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</si>
  <si>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</si>
  <si>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</si>
  <si>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</si>
  <si>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</si>
  <si>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</si>
  <si>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</si>
  <si>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</si>
  <si>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</si>
  <si>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</si>
  <si>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</si>
  <si>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</si>
  <si>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</si>
  <si>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</si>
  <si>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</si>
  <si>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</si>
  <si>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</si>
  <si>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</si>
  <si>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</si>
  <si>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</si>
  <si>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</si>
  <si>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</si>
  <si>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</si>
  <si>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</si>
  <si>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</si>
  <si>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</si>
  <si>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</si>
  <si>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</si>
  <si>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</si>
  <si>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</si>
  <si>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</si>
  <si>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</si>
  <si>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</si>
  <si>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</si>
  <si>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</si>
  <si>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</si>
  <si>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</si>
  <si>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</si>
  <si>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</si>
  <si>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</si>
  <si>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</si>
  <si>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</si>
  <si>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</si>
  <si>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</si>
  <si>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</si>
  <si>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</si>
  <si>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</si>
  <si>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</si>
  <si>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</si>
  <si>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</si>
  <si>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</si>
  <si>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</si>
  <si>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</si>
  <si>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</si>
  <si>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</si>
  <si>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</si>
  <si>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</si>
  <si>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</si>
  <si>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</si>
  <si>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</si>
  <si>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</si>
  <si>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</si>
  <si>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</si>
  <si>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</si>
  <si>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</si>
  <si>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</si>
  <si>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</si>
  <si>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</si>
  <si>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</si>
  <si>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</si>
  <si>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</si>
  <si>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</si>
  <si>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</si>
  <si>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</si>
  <si>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</si>
  <si>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</si>
  <si>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</si>
  <si>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</si>
  <si>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</si>
  <si>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</si>
  <si>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</si>
  <si>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</si>
  <si>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</si>
  <si>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</si>
  <si>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</si>
  <si>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</si>
  <si>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</si>
  <si>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</si>
  <si>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</si>
  <si>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</si>
  <si>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</si>
  <si>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</si>
  <si>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</si>
  <si>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</si>
  <si>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</si>
  <si>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</si>
  <si>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</si>
  <si>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</si>
  <si>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</si>
  <si>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</si>
  <si>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</si>
  <si>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</si>
  <si>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</si>
  <si>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</si>
  <si>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</si>
  <si>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</si>
  <si>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</si>
  <si>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</si>
  <si>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</si>
  <si>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</si>
  <si>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</si>
  <si>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</si>
  <si>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</si>
  <si>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</si>
  <si>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</si>
  <si>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</si>
  <si>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</si>
  <si>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</si>
  <si>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</si>
  <si>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</si>
  <si>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</si>
  <si>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</si>
  <si>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</si>
  <si>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</si>
  <si>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</si>
  <si>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</si>
  <si>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</si>
  <si>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</si>
  <si>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</si>
  <si>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</si>
  <si>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</si>
  <si>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</si>
  <si>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</si>
  <si>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</si>
  <si>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</si>
  <si>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</si>
  <si>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</si>
  <si>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</si>
  <si>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</si>
  <si>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</si>
  <si>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</si>
  <si>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</si>
  <si>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</si>
  <si>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</si>
  <si>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</si>
  <si>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</si>
  <si>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</si>
  <si>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</si>
  <si>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</si>
  <si>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</si>
  <si>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</si>
  <si>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</si>
  <si>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</si>
  <si>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</si>
  <si>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</si>
  <si>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</si>
  <si>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</si>
  <si>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</si>
  <si>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</si>
  <si>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</si>
  <si>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</si>
  <si>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</si>
  <si>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</si>
  <si>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</si>
  <si>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</si>
  <si>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</si>
  <si>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</si>
  <si>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</si>
  <si>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</si>
  <si>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</si>
  <si>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</si>
  <si>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</si>
  <si>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</si>
  <si>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</si>
  <si>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</si>
  <si>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</si>
  <si>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</si>
  <si>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</si>
  <si>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</si>
  <si>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</si>
  <si>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</si>
  <si>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</si>
  <si>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</si>
  <si>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</si>
  <si>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</si>
  <si>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</si>
  <si>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</si>
  <si>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</si>
  <si>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</si>
  <si>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</si>
  <si>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</si>
  <si>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</si>
  <si>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</si>
  <si>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</si>
  <si>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</si>
  <si>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</si>
  <si>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</si>
  <si>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</si>
  <si>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</si>
  <si>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</si>
  <si>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</si>
  <si>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</si>
  <si>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</si>
  <si>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</si>
  <si>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</si>
  <si>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</si>
  <si>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</si>
  <si>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</si>
  <si>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</si>
  <si>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</si>
  <si>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</si>
  <si>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</si>
  <si>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</si>
  <si>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</si>
  <si>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</si>
  <si>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</si>
  <si>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</si>
  <si>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</si>
  <si>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</si>
  <si>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</si>
  <si>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</si>
  <si>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</si>
  <si>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</si>
  <si>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</si>
  <si>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</si>
  <si>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</si>
  <si>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</si>
  <si>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</si>
  <si>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</si>
  <si>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</si>
  <si>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</si>
  <si>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</si>
  <si>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</si>
  <si>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</si>
  <si>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</si>
  <si>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</si>
  <si>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</si>
  <si>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</si>
  <si>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</si>
  <si>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</si>
  <si>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</si>
  <si>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</si>
  <si>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</si>
  <si>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</si>
  <si>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</si>
  <si>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</si>
  <si>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</si>
  <si>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</si>
  <si>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</si>
  <si>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</si>
  <si>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</si>
  <si>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</si>
  <si>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</si>
  <si>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</si>
  <si>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</si>
  <si>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</si>
  <si>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</si>
  <si>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</si>
  <si>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</si>
  <si>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</si>
  <si>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</si>
  <si>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</si>
  <si>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</si>
  <si>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</si>
  <si>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</si>
  <si>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</si>
  <si>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</si>
  <si>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</si>
  <si>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</si>
  <si>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</si>
  <si>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</si>
  <si>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</si>
  <si>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</si>
  <si>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</si>
  <si>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</si>
  <si>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</si>
  <si>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</si>
  <si>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</si>
  <si>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</si>
  <si>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</si>
  <si>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</si>
  <si>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</si>
  <si>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</si>
  <si>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</si>
  <si>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</si>
  <si>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</si>
  <si>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</si>
  <si>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</si>
  <si>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</si>
  <si>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</si>
  <si>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</si>
  <si>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</si>
  <si>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</si>
  <si>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</si>
  <si>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</si>
  <si>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</si>
  <si>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</si>
  <si>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</si>
  <si>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</si>
  <si>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</si>
  <si>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</si>
  <si>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</si>
  <si>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</si>
  <si>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</si>
  <si>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</si>
  <si>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</si>
  <si>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</si>
  <si>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</si>
  <si>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</si>
  <si>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</si>
  <si>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</si>
  <si>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</si>
  <si>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</si>
  <si>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</si>
  <si>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</si>
  <si>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</si>
  <si>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</si>
  <si>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</si>
  <si>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</si>
  <si>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</si>
  <si>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</si>
  <si>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</si>
  <si>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</si>
  <si>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</si>
  <si>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</si>
  <si>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</si>
  <si>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</si>
  <si>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</si>
  <si>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</si>
  <si>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</si>
  <si>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</si>
  <si>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</si>
  <si>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</si>
  <si>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</si>
  <si>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</si>
  <si>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</si>
  <si>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</si>
  <si>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</si>
  <si>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</si>
  <si>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</si>
  <si>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</si>
  <si>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</si>
  <si>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</si>
  <si>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</si>
  <si>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</si>
  <si>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</si>
  <si>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</si>
  <si>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</si>
  <si>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</si>
  <si>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</si>
  <si>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</si>
  <si>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</si>
  <si>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</si>
  <si>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</si>
  <si>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</si>
  <si>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</si>
  <si>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</si>
  <si>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</si>
  <si>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</si>
  <si>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</si>
  <si>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</si>
  <si>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</si>
  <si>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</si>
  <si>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</si>
  <si>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</si>
  <si>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</si>
  <si>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</si>
  <si>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</si>
  <si>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</si>
  <si>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</si>
  <si>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</si>
  <si>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</si>
  <si>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</si>
  <si>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</si>
  <si>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</si>
  <si>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</si>
  <si>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</si>
  <si>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</si>
  <si>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</si>
  <si>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</si>
  <si>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</si>
  <si>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</si>
  <si>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</si>
  <si>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</si>
  <si>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</si>
  <si>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</si>
  <si>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</si>
  <si>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</si>
  <si>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</si>
  <si>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</si>
  <si>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</si>
  <si>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</si>
  <si>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</si>
  <si>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</si>
  <si>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</si>
  <si>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</si>
  <si>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</si>
  <si>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</si>
  <si>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</si>
  <si>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</si>
  <si>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</si>
  <si>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</si>
  <si>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</si>
  <si>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</si>
  <si>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</si>
  <si>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</si>
  <si>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</si>
  <si>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</si>
  <si>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</si>
  <si>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</si>
  <si>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</si>
  <si>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</si>
  <si>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</si>
  <si>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</si>
  <si>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</si>
  <si>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</si>
  <si>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</si>
  <si>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</si>
  <si>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</si>
  <si>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</si>
  <si>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</si>
  <si>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</si>
  <si>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</si>
  <si>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</si>
  <si>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</si>
  <si>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</si>
  <si>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</si>
  <si>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</si>
  <si>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</si>
  <si>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</si>
  <si>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</si>
  <si>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</si>
  <si>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</si>
  <si>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</si>
  <si>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</si>
  <si>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</si>
  <si>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</si>
  <si>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</si>
  <si>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</si>
  <si>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</si>
  <si>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</si>
  <si>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</si>
  <si>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</si>
  <si>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</si>
  <si>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</si>
  <si>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</si>
  <si>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</si>
  <si>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</si>
  <si>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</si>
  <si>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</si>
  <si>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</si>
  <si>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</si>
  <si>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</si>
  <si>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</si>
  <si>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</si>
  <si>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</si>
  <si>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</si>
  <si>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</si>
  <si>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</si>
  <si>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</si>
  <si>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</si>
  <si>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</si>
  <si>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</si>
  <si>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</si>
  <si>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</si>
  <si>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</si>
  <si>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</si>
  <si>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</si>
  <si>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</si>
  <si>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</si>
  <si>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</si>
  <si>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</si>
  <si>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</si>
  <si>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</si>
  <si>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</si>
  <si>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</si>
  <si>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</si>
  <si>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</si>
  <si>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</si>
  <si>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</si>
  <si>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</si>
  <si>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</si>
  <si>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</si>
  <si>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</si>
  <si>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</si>
  <si>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</si>
  <si>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</si>
  <si>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</si>
  <si>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</si>
  <si>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</si>
  <si>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</si>
  <si>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</si>
  <si>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</si>
  <si>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</si>
  <si>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</si>
  <si>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</si>
  <si>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</si>
  <si>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</si>
  <si>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</si>
  <si>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</si>
  <si>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</si>
  <si>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</si>
  <si>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</si>
  <si>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</si>
  <si>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</si>
  <si>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</si>
  <si>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</si>
  <si>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</si>
  <si>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</si>
  <si>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</si>
  <si>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</si>
  <si>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</si>
  <si>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</si>
  <si>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</si>
  <si>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</si>
  <si>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</si>
  <si>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</si>
  <si>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</si>
  <si>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</si>
  <si>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</si>
  <si>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</si>
  <si>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</si>
  <si>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</si>
  <si>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</si>
  <si>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</si>
  <si>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</si>
  <si>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</si>
  <si>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</si>
  <si>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</si>
  <si>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</si>
  <si>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</si>
  <si>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</si>
  <si>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</si>
  <si>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</si>
  <si>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</si>
  <si>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</si>
  <si>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</si>
  <si>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</si>
  <si>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</si>
  <si>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</si>
  <si>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</si>
  <si>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</si>
  <si>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</si>
  <si>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</si>
  <si>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</si>
  <si>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</si>
  <si>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</si>
  <si>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</si>
  <si>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</si>
  <si>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</si>
  <si>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</si>
  <si>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</si>
  <si>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</si>
  <si>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</si>
  <si>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</si>
  <si>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</si>
  <si>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</si>
  <si>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</si>
  <si>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</si>
  <si>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</si>
  <si>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</si>
  <si>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</si>
  <si>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</si>
  <si>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</si>
  <si>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</si>
  <si>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</si>
  <si>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</si>
  <si>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</si>
  <si>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</si>
  <si>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</si>
  <si>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</si>
  <si>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</si>
  <si>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</si>
  <si>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</si>
  <si>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</si>
  <si>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</si>
  <si>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</si>
  <si>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</si>
  <si>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</si>
  <si>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</si>
  <si>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</si>
  <si>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</si>
  <si>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</si>
  <si>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</si>
  <si>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</si>
  <si>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</si>
  <si>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</si>
  <si>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</si>
  <si>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</si>
  <si>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</si>
  <si>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</si>
  <si>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</si>
  <si>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</si>
  <si>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</si>
  <si>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</si>
  <si>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</si>
  <si>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</si>
  <si>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</si>
  <si>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</si>
  <si>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</si>
  <si>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</si>
  <si>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</si>
  <si>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</si>
  <si>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</si>
  <si>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</si>
  <si>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</si>
  <si>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</si>
  <si>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</si>
  <si>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</si>
  <si>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</si>
  <si>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</si>
  <si>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</si>
  <si>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</si>
  <si>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</si>
  <si>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</si>
  <si>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</si>
  <si>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</si>
  <si>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</si>
  <si>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</si>
  <si>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</si>
  <si>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</si>
  <si>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</si>
  <si>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</si>
  <si>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</si>
  <si>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</si>
  <si>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</si>
  <si>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</si>
  <si>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</si>
  <si>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</si>
  <si>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</si>
  <si>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</si>
  <si>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</si>
  <si>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</si>
  <si>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</si>
  <si>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</si>
  <si>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</si>
  <si>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</si>
  <si>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</si>
  <si>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</si>
  <si>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</si>
  <si>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</si>
  <si>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</si>
  <si>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</si>
  <si>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</si>
  <si>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</si>
  <si>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</si>
  <si>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</si>
  <si>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</si>
  <si>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</si>
  <si>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</si>
  <si>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</si>
  <si>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</si>
  <si>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</si>
  <si>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</si>
  <si>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</si>
  <si>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</si>
  <si>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</si>
  <si>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</si>
  <si>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</si>
  <si>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</si>
  <si>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</si>
  <si>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</si>
  <si>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</si>
  <si>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</si>
  <si>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</si>
  <si>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</si>
  <si>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</si>
  <si>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</si>
  <si>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</si>
  <si>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</si>
  <si>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</si>
  <si>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</si>
  <si>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</si>
  <si>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</si>
  <si>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</si>
  <si>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</si>
  <si>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</si>
  <si>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</si>
  <si>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</si>
  <si>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</si>
  <si>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</si>
  <si>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</si>
  <si>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</si>
  <si>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</si>
  <si>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</si>
  <si>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</si>
  <si>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</si>
  <si>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</si>
  <si>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</si>
  <si>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</si>
  <si>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</si>
  <si>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</si>
  <si>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</si>
  <si>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</si>
  <si>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</si>
  <si>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</si>
  <si>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</si>
  <si>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</si>
  <si>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</si>
  <si>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</si>
  <si>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</si>
  <si>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</si>
  <si>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</si>
  <si>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</si>
  <si>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</si>
  <si>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</si>
  <si>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</si>
  <si>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</si>
  <si>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</si>
  <si>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</si>
  <si>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</si>
  <si>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</si>
  <si>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</si>
  <si>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</si>
  <si>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</si>
  <si>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</si>
  <si>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</si>
  <si>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</si>
  <si>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</si>
  <si>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</si>
  <si>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</si>
  <si>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</si>
  <si>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</si>
  <si>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</si>
  <si>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</si>
  <si>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</si>
  <si>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</si>
  <si>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</si>
  <si>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</si>
  <si>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</si>
  <si>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</si>
  <si>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</si>
  <si>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</si>
  <si>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</si>
  <si>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</si>
  <si>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</si>
  <si>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</si>
  <si>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</si>
  <si>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</si>
  <si>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</si>
  <si>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</si>
  <si>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</si>
  <si>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</si>
  <si>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</si>
  <si>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</si>
  <si>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</si>
  <si>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</si>
  <si>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</si>
  <si>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</si>
  <si>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</si>
  <si>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</si>
  <si>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</si>
  <si>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</si>
  <si>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</si>
  <si>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</si>
  <si>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</si>
  <si>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</si>
  <si>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</si>
  <si>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</si>
  <si>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</si>
  <si>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</si>
  <si>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</si>
  <si>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</si>
  <si>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</si>
  <si>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</si>
  <si>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</si>
  <si>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</si>
  <si>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</si>
  <si>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</si>
  <si>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</si>
  <si>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</si>
  <si>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</si>
  <si>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</si>
  <si>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</si>
  <si>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</si>
  <si>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</si>
  <si>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</si>
  <si>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</si>
  <si>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</si>
  <si>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</si>
  <si>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</si>
  <si>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</si>
  <si>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</si>
  <si>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</si>
  <si>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</si>
  <si>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</si>
  <si>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</si>
  <si>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</si>
  <si>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</si>
  <si>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</si>
  <si>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</si>
  <si>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</si>
  <si>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</si>
  <si>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</si>
  <si>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</si>
  <si>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</si>
  <si>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</si>
  <si>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</si>
  <si>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</si>
  <si>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</si>
  <si>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</si>
  <si>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</si>
  <si>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</si>
  <si>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</si>
  <si>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</si>
  <si>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</si>
  <si>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</si>
  <si>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</si>
  <si>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</si>
  <si>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</si>
  <si>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</si>
  <si>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</si>
  <si>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</si>
  <si>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</si>
  <si>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</si>
  <si>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</si>
  <si>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</si>
  <si>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</si>
  <si>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</si>
  <si>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</si>
  <si>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</si>
  <si>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</si>
  <si>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</si>
  <si>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</si>
  <si>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</si>
  <si>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</si>
  <si>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</si>
  <si>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</si>
  <si>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</si>
  <si>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</si>
  <si>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</si>
  <si>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</si>
  <si>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</si>
  <si>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</si>
  <si>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</si>
  <si>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</si>
  <si>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</si>
  <si>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</si>
  <si>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</si>
  <si>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</si>
  <si>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</si>
  <si>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</si>
  <si>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</si>
  <si>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</si>
  <si>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</si>
  <si>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</si>
  <si>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</si>
  <si>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</si>
  <si>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</si>
  <si>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</si>
  <si>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</si>
  <si>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</si>
  <si>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</si>
  <si>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</si>
  <si>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</si>
  <si>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</si>
  <si>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</si>
  <si>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</si>
  <si>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</si>
  <si>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</si>
  <si>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</si>
  <si>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</si>
  <si>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</si>
  <si>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</si>
  <si>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</si>
  <si>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</si>
  <si>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</si>
  <si>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</si>
  <si>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</si>
  <si>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</si>
  <si>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</si>
  <si>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</si>
  <si>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</si>
  <si>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</si>
  <si>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</si>
  <si>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</si>
  <si>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</si>
  <si>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</si>
  <si>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</si>
  <si>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</si>
  <si>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</si>
  <si>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</si>
  <si>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</si>
  <si>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</si>
  <si>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</si>
  <si>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</si>
  <si>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</si>
  <si>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</si>
  <si>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</si>
  <si>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</si>
  <si>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</si>
  <si>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</si>
  <si>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</si>
  <si>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</si>
  <si>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</si>
  <si>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</si>
  <si>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</si>
  <si>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</si>
  <si>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</si>
  <si>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</si>
  <si>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</si>
  <si>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</si>
  <si>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</si>
  <si>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</si>
  <si>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</si>
  <si>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</si>
  <si>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</si>
  <si>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</si>
  <si>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</si>
  <si>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</si>
  <si>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</si>
  <si>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</si>
  <si>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</si>
  <si>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</si>
  <si>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</si>
  <si>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</si>
  <si>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</si>
  <si>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</si>
  <si>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</si>
  <si>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</si>
  <si>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</si>
  <si>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</si>
  <si>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</si>
  <si>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</si>
  <si>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</si>
  <si>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</si>
  <si>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</si>
  <si>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</si>
  <si>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</si>
  <si>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</si>
  <si>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</si>
  <si>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</si>
  <si>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</si>
  <si>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</si>
  <si>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</si>
  <si>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</si>
  <si>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</si>
  <si>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</si>
  <si>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</si>
  <si>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</si>
  <si>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</si>
  <si>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</si>
  <si>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</si>
  <si>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</si>
  <si>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</si>
  <si>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</si>
  <si>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</si>
  <si>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</si>
  <si>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</si>
  <si>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</si>
  <si>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</si>
  <si>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</si>
  <si>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</si>
  <si>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</si>
  <si>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</si>
  <si>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</si>
  <si>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</si>
  <si>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</si>
  <si>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</si>
  <si>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</si>
  <si>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</si>
  <si>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</si>
  <si>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</si>
  <si>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</si>
  <si>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</si>
  <si>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</si>
  <si>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</si>
  <si>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</si>
  <si>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</si>
  <si>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</si>
  <si>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</si>
  <si>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</si>
  <si>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</si>
  <si>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</si>
  <si>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</si>
  <si>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</si>
  <si>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</si>
  <si>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</si>
  <si>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</si>
  <si>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</si>
  <si>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</si>
  <si>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</si>
  <si>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</si>
  <si>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</si>
  <si>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</si>
  <si>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</si>
  <si>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</si>
  <si>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</si>
  <si>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</si>
  <si>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</si>
  <si>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</si>
  <si>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</si>
  <si>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</si>
  <si>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</si>
  <si>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</si>
  <si>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</si>
  <si>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</si>
  <si>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</si>
  <si>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</si>
  <si>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</si>
  <si>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</si>
  <si>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</si>
  <si>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</si>
  <si>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</si>
  <si>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</si>
  <si>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</si>
  <si>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</si>
  <si>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</si>
  <si>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</si>
  <si>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</si>
  <si>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</si>
  <si>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</si>
  <si>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</si>
  <si>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</si>
  <si>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</si>
  <si>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</si>
  <si>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</si>
  <si>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</si>
  <si>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</si>
  <si>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</si>
  <si>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</si>
  <si>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</si>
  <si>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</si>
  <si>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</si>
  <si>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</si>
  <si>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</si>
  <si>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</si>
  <si>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</si>
  <si>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</si>
  <si>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</si>
  <si>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</si>
  <si>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</si>
  <si>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</si>
  <si>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</si>
  <si>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</si>
  <si>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</si>
  <si>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</si>
  <si>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</si>
  <si>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</si>
  <si>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</si>
  <si>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</si>
  <si>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</si>
  <si>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</si>
  <si>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</si>
  <si>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</si>
  <si>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</si>
  <si>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</si>
  <si>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</si>
  <si>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</si>
  <si>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</si>
  <si>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</si>
  <si>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</si>
  <si>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</si>
  <si>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</si>
  <si>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</si>
  <si>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</si>
  <si>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</si>
  <si>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</si>
  <si>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</si>
  <si>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</si>
  <si>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</si>
  <si>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</si>
  <si>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</si>
  <si>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</si>
  <si>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</si>
  <si>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</si>
  <si>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</si>
  <si>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</si>
  <si>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</si>
  <si>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</si>
  <si>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</si>
  <si>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</si>
  <si>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</si>
  <si>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</si>
  <si>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</si>
  <si>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</si>
  <si>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</si>
  <si>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</si>
  <si>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</si>
  <si>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</si>
  <si>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</si>
  <si>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</si>
  <si>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</si>
  <si>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</si>
  <si>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</si>
  <si>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</si>
  <si>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</si>
  <si>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</si>
  <si>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</si>
  <si>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</si>
  <si>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</si>
  <si>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</si>
  <si>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</si>
  <si>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</si>
  <si>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</si>
  <si>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</si>
  <si>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</si>
  <si>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</si>
  <si>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</si>
  <si>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</si>
  <si>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</si>
  <si>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</si>
  <si>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</si>
  <si>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</si>
  <si>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</si>
  <si>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</si>
  <si>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</si>
  <si>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</si>
  <si>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</si>
  <si>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</si>
  <si>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</si>
  <si>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</si>
  <si>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</si>
  <si>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</si>
  <si>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</si>
  <si>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</si>
  <si>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</si>
  <si>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</si>
  <si>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</si>
  <si>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</si>
  <si>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</si>
  <si>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</si>
  <si>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</si>
  <si>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</si>
  <si>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</si>
  <si>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</si>
  <si>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</si>
  <si>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</si>
  <si>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</si>
  <si>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</si>
  <si>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</si>
  <si>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</si>
  <si>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</si>
  <si>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</si>
  <si>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</si>
  <si>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</si>
  <si>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</si>
  <si>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</si>
  <si>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</si>
  <si>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</si>
  <si>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</si>
  <si>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</si>
  <si>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</si>
  <si>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</si>
  <si>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</si>
  <si>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</si>
  <si>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</si>
  <si>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</si>
  <si>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</si>
  <si>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</si>
  <si>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</si>
  <si>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</si>
  <si>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</si>
  <si>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</si>
  <si>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</si>
  <si>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</si>
  <si>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</si>
  <si>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</si>
  <si>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</si>
  <si>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</si>
  <si>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</si>
  <si>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</si>
  <si>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</si>
  <si>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</si>
  <si>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</si>
  <si>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</si>
  <si>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</si>
  <si>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</si>
  <si>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</si>
  <si>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</si>
  <si>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</si>
  <si>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</si>
  <si>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</si>
  <si>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</si>
  <si>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</si>
  <si>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</si>
  <si>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</si>
  <si>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</si>
  <si>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</si>
  <si>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</si>
  <si>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</si>
  <si>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</si>
  <si>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</si>
  <si>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</si>
  <si>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</si>
  <si>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</si>
  <si>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</si>
  <si>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</si>
  <si>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</si>
  <si>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</si>
  <si>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</si>
  <si>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</si>
  <si>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</si>
  <si>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</si>
  <si>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</si>
  <si>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</si>
  <si>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</si>
  <si>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</si>
  <si>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</si>
  <si>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</si>
  <si>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</si>
  <si>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</si>
  <si>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</si>
  <si>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</si>
  <si>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</si>
  <si>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</si>
  <si>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</si>
  <si>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</si>
  <si>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</si>
  <si>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</si>
  <si>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</si>
  <si>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</si>
  <si>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</si>
  <si>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</si>
  <si>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</si>
  <si>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</si>
  <si>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</si>
  <si>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</si>
  <si>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</si>
  <si>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</si>
  <si>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</si>
  <si>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</si>
  <si>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</si>
  <si>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</si>
  <si>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</si>
  <si>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</si>
  <si>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</si>
  <si>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</si>
  <si>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</si>
  <si>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</si>
  <si>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</si>
  <si>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</si>
  <si>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</si>
  <si>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</si>
  <si>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</si>
  <si>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</si>
  <si>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</si>
  <si>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</si>
  <si>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</si>
  <si>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</si>
  <si>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</si>
  <si>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</si>
  <si>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</si>
  <si>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</si>
  <si>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</si>
  <si>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</si>
  <si>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</si>
  <si>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</si>
  <si>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</si>
  <si>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</si>
  <si>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</si>
  <si>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</si>
  <si>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</si>
  <si>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</si>
  <si>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</si>
  <si>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</si>
  <si>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</si>
  <si>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</si>
  <si>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</si>
  <si>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</si>
  <si>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</si>
  <si>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</si>
  <si>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</si>
  <si>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</si>
  <si>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</si>
  <si>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</si>
  <si>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</si>
  <si>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</si>
  <si>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</si>
  <si>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</si>
  <si>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</si>
  <si>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</si>
  <si>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</si>
  <si>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</si>
  <si>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</si>
  <si>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</si>
  <si>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</si>
  <si>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</si>
  <si>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</si>
  <si>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</si>
  <si>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</si>
  <si>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</si>
  <si>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</si>
  <si>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</si>
  <si>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</si>
  <si>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</si>
  <si>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</si>
  <si>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</si>
  <si>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</si>
  <si>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</si>
  <si>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</si>
  <si>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</si>
  <si>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</si>
  <si>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</si>
  <si>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</si>
  <si>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</si>
  <si>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</si>
  <si>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</si>
  <si>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</si>
  <si>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</si>
  <si>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</si>
  <si>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</si>
  <si>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</si>
  <si>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</si>
  <si>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</si>
  <si>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</si>
  <si>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</si>
  <si>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</si>
  <si>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</si>
  <si>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</si>
  <si>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</si>
  <si>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</si>
  <si>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</si>
  <si>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</si>
  <si>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</si>
  <si>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</si>
  <si>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</si>
  <si>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</si>
  <si>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</si>
  <si>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</si>
  <si>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</si>
  <si>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</si>
  <si>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</si>
  <si>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</si>
  <si>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</si>
  <si>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</si>
  <si>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</si>
  <si>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</si>
  <si>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</si>
  <si>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</si>
  <si>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</si>
  <si>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</si>
  <si>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</si>
  <si>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</si>
  <si>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</si>
  <si>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</si>
  <si>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</si>
  <si>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</si>
  <si>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</si>
  <si>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</si>
  <si>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</si>
  <si>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</si>
  <si>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</si>
  <si>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</si>
  <si>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</si>
  <si>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</si>
  <si>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</si>
  <si>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</si>
  <si>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</si>
  <si>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</si>
  <si>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</si>
  <si>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</si>
  <si>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</si>
  <si>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</si>
  <si>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</si>
  <si>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</si>
  <si>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</si>
  <si>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</si>
  <si>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</si>
  <si>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</si>
  <si>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</si>
  <si>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</si>
  <si>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</si>
  <si>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</si>
  <si>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</si>
  <si>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</si>
  <si>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</si>
  <si>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</si>
  <si>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</si>
  <si>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</si>
  <si>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</si>
  <si>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</si>
  <si>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</si>
  <si>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</si>
  <si>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</si>
  <si>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</si>
  <si>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</si>
  <si>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</si>
  <si>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</si>
  <si>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</si>
  <si>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</si>
  <si>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</si>
  <si>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</si>
  <si>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</si>
  <si>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</si>
  <si>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</si>
  <si>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</si>
  <si>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</si>
  <si>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</si>
  <si>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</si>
  <si>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</si>
  <si>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</si>
  <si>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</si>
  <si>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</si>
  <si>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</si>
  <si>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</si>
  <si>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</si>
  <si>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</si>
  <si>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</si>
  <si>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</si>
  <si>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</si>
  <si>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</si>
  <si>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</si>
  <si>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</si>
  <si>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</si>
  <si>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</si>
  <si>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</si>
  <si>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</si>
  <si>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</si>
  <si>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</si>
  <si>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</si>
  <si>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</si>
  <si>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</si>
  <si>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</si>
  <si>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</si>
  <si>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</si>
  <si>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</si>
  <si>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</si>
  <si>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</si>
  <si>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</si>
  <si>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</si>
  <si>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</si>
  <si>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</si>
  <si>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</si>
  <si>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</si>
  <si>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</si>
  <si>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</si>
  <si>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</si>
  <si>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</si>
  <si>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</si>
  <si>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</si>
  <si>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</si>
  <si>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</si>
  <si>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</si>
  <si>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</si>
  <si>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</si>
  <si>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</si>
  <si>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</si>
  <si>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</si>
  <si>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</si>
  <si>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</si>
  <si>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</si>
  <si>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</si>
  <si>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</si>
  <si>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</si>
  <si>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</si>
  <si>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</si>
  <si>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</si>
  <si>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</si>
  <si>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</si>
  <si>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</si>
  <si>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</si>
  <si>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</si>
  <si>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</si>
  <si>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</si>
  <si>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</si>
  <si>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</si>
  <si>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</si>
  <si>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</si>
  <si>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</si>
  <si>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</si>
  <si>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</si>
  <si>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</si>
  <si>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</si>
  <si>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</si>
  <si>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</si>
  <si>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</si>
  <si>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</si>
  <si>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</si>
  <si>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</si>
  <si>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</si>
  <si>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</si>
  <si>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</si>
  <si>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</si>
  <si>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</si>
  <si>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</si>
  <si>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</si>
  <si>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</si>
  <si>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</si>
  <si>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</si>
  <si>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</si>
  <si>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</si>
  <si>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</si>
  <si>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</si>
  <si>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</si>
  <si>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</si>
  <si>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</si>
  <si>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</si>
  <si>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</si>
  <si>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</si>
  <si>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</si>
  <si>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</si>
  <si>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</si>
  <si>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</si>
  <si>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</si>
  <si>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</si>
  <si>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</si>
  <si>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</si>
  <si>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</si>
  <si>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</si>
  <si>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</si>
  <si>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</si>
  <si>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</si>
  <si>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</si>
  <si>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</si>
  <si>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</si>
  <si>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</si>
  <si>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</si>
  <si>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</si>
  <si>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</si>
  <si>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</si>
  <si>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</si>
  <si>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</si>
  <si>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</si>
  <si>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</si>
  <si>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</si>
  <si>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</si>
  <si>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</si>
  <si>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</si>
  <si>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</si>
  <si>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</si>
  <si>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</si>
  <si>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</si>
  <si>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</si>
  <si>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</si>
  <si>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</si>
  <si>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</si>
  <si>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</si>
  <si>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</si>
  <si>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</si>
  <si>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</si>
  <si>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</si>
  <si>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</si>
  <si>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</si>
  <si>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</si>
  <si>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</si>
  <si>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</si>
  <si>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</si>
  <si>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</si>
  <si>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</si>
  <si>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</si>
  <si>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</si>
  <si>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</si>
  <si>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</si>
  <si>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</si>
  <si>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</si>
  <si>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</si>
  <si>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</si>
  <si>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</si>
  <si>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</si>
  <si>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</si>
  <si>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</si>
  <si>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</si>
  <si>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</si>
  <si>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</si>
  <si>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</si>
  <si>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</si>
  <si>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</si>
  <si>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</si>
  <si>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</si>
  <si>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</si>
  <si>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</si>
  <si>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</si>
  <si>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</si>
  <si>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</si>
  <si>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</si>
  <si>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</si>
  <si>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</si>
  <si>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</si>
  <si>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</si>
  <si>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</si>
  <si>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</si>
  <si>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</si>
  <si>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</si>
  <si>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</si>
  <si>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</si>
  <si>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</si>
  <si>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</si>
  <si>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</si>
  <si>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</si>
  <si>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</si>
  <si>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</si>
  <si>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</si>
  <si>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</si>
  <si>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</si>
  <si>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</si>
  <si>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</si>
  <si>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</si>
  <si>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</si>
  <si>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</si>
  <si>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</si>
  <si>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</si>
  <si>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</si>
  <si>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</si>
  <si>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</si>
  <si>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</si>
  <si>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</si>
  <si>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</si>
  <si>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</si>
  <si>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</si>
  <si>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</si>
  <si>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</si>
  <si>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</si>
  <si>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</si>
  <si>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</si>
  <si>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</si>
  <si>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</si>
  <si>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</si>
  <si>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</si>
  <si>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</si>
  <si>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</si>
  <si>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</si>
  <si>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</si>
  <si>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</si>
  <si>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</si>
  <si>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</si>
  <si>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</si>
  <si>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</si>
  <si>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</si>
  <si>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</si>
  <si>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</si>
  <si>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</si>
  <si>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</si>
  <si>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</si>
  <si>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</si>
  <si>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</si>
  <si>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</si>
  <si>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</si>
  <si>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</si>
  <si>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</si>
  <si>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</si>
  <si>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</si>
  <si>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</si>
  <si>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</si>
  <si>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</si>
  <si>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</si>
  <si>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</si>
  <si>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</si>
  <si>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</si>
  <si>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</si>
  <si>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</si>
  <si>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</si>
  <si>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</si>
  <si>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</si>
  <si>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</si>
  <si>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</si>
  <si>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</si>
  <si>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</si>
  <si>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</si>
  <si>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</si>
  <si>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</si>
  <si>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</si>
  <si>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</si>
  <si>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</si>
  <si>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</si>
  <si>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</si>
  <si>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</si>
  <si>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</si>
  <si>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</si>
  <si>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</si>
  <si>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</si>
  <si>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</si>
  <si>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</si>
  <si>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</si>
  <si>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</si>
  <si>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</si>
  <si>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</si>
  <si>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</si>
  <si>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</si>
  <si>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</si>
  <si>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</si>
  <si>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</si>
  <si>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</si>
  <si>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</si>
  <si>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</si>
  <si>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</si>
  <si>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</si>
  <si>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</si>
  <si>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</si>
  <si>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</si>
  <si>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</si>
  <si>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</si>
  <si>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</si>
  <si>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</si>
  <si>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</si>
  <si>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</si>
  <si>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</si>
  <si>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</si>
  <si>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</si>
  <si>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</si>
  <si>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</si>
  <si>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</si>
  <si>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</si>
  <si>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</si>
  <si>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</si>
  <si>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</si>
  <si>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</si>
  <si>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</si>
  <si>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</si>
  <si>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</si>
  <si>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</si>
  <si>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</si>
  <si>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</si>
  <si>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</si>
  <si>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</si>
  <si>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</si>
  <si>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</si>
  <si>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</si>
  <si>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</si>
  <si>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</si>
  <si>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</si>
  <si>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</si>
  <si>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</si>
  <si>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</si>
  <si>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</si>
  <si>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</si>
  <si>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</si>
  <si>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</si>
  <si>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</si>
  <si>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</si>
  <si>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</si>
  <si>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</si>
  <si>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</si>
  <si>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</si>
  <si>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</si>
  <si>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</si>
  <si>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</si>
  <si>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</si>
  <si>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</si>
  <si>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</si>
  <si>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</si>
  <si>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</si>
  <si>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</si>
  <si>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</si>
  <si>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</si>
  <si>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</si>
  <si>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</si>
  <si>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</si>
  <si>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</si>
  <si>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</si>
  <si>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</si>
  <si>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</si>
  <si>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</si>
  <si>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</si>
  <si>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</si>
  <si>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</si>
  <si>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</si>
  <si>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</si>
  <si>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</si>
  <si>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</si>
  <si>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</si>
  <si>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</si>
  <si>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</si>
  <si>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</si>
  <si>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</si>
  <si>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</si>
  <si>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</si>
  <si>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</si>
  <si>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</si>
  <si>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</si>
  <si>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</si>
  <si>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</si>
  <si>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</si>
  <si>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</si>
  <si>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</si>
  <si>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</si>
  <si>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</si>
  <si>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</si>
  <si>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</si>
  <si>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</si>
  <si>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</si>
  <si>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</si>
  <si>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</si>
  <si>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</si>
  <si>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</si>
  <si>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</si>
  <si>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</si>
  <si>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</si>
  <si>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</si>
  <si>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</si>
  <si>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</si>
  <si>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</si>
  <si>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</si>
  <si>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</si>
  <si>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</si>
  <si>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</si>
  <si>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</si>
  <si>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</si>
  <si>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</si>
  <si>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</si>
  <si>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</si>
  <si>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</si>
  <si>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</si>
  <si>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</si>
  <si>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</si>
  <si>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</si>
  <si>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</si>
  <si>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</si>
  <si>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</si>
  <si>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</si>
  <si>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</si>
  <si>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</si>
  <si>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</si>
  <si>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</si>
  <si>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</si>
  <si>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</si>
  <si>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</si>
  <si>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</si>
  <si>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</si>
  <si>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</si>
  <si>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</si>
  <si>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</si>
  <si>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</si>
  <si>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</si>
  <si>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</si>
  <si>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</si>
  <si>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</si>
  <si>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</si>
  <si>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</si>
  <si>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</si>
  <si>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</si>
  <si>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</si>
  <si>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</si>
  <si>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</si>
  <si>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</si>
  <si>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</si>
  <si>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</si>
  <si>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</si>
  <si>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</si>
  <si>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</si>
  <si>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</si>
  <si>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</si>
  <si>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</si>
  <si>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</si>
  <si>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</si>
  <si>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</si>
  <si>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</si>
  <si>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</si>
  <si>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</si>
  <si>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</si>
  <si>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</si>
  <si>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</si>
  <si>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</si>
  <si>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</si>
  <si>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</si>
  <si>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</si>
  <si>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</si>
  <si>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</si>
  <si>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</si>
  <si>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</si>
  <si>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</si>
  <si>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</si>
  <si>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</si>
  <si>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</si>
  <si>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</si>
  <si>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</si>
  <si>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</si>
  <si>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</si>
  <si>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</si>
  <si>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</si>
  <si>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</si>
  <si>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</si>
  <si>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</si>
  <si>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</si>
  <si>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</si>
  <si>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</si>
  <si>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</si>
  <si>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</si>
  <si>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</si>
  <si>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</si>
  <si>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</si>
  <si>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</si>
  <si>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</si>
  <si>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</si>
  <si>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</si>
  <si>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</si>
  <si>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</si>
  <si>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</si>
  <si>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</si>
  <si>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</si>
  <si>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</si>
  <si>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</si>
  <si>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</si>
  <si>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</si>
  <si>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</si>
  <si>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</si>
  <si>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</si>
  <si>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</si>
  <si>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</si>
  <si>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</si>
  <si>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</si>
  <si>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</si>
  <si>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</si>
  <si>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</si>
  <si>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</si>
  <si>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</si>
  <si>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</si>
  <si>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</si>
  <si>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</si>
  <si>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</si>
  <si>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</si>
  <si>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</si>
  <si>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</si>
  <si>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</si>
  <si>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</si>
  <si>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</si>
  <si>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</si>
  <si>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</si>
  <si>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</si>
  <si>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</si>
  <si>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</si>
  <si>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</si>
  <si>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</si>
  <si>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</si>
  <si>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</si>
  <si>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</si>
  <si>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</si>
  <si>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</si>
  <si>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</si>
  <si>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</si>
  <si>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</si>
  <si>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</si>
  <si>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</si>
  <si>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</si>
  <si>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</si>
  <si>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</si>
  <si>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</si>
  <si>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</si>
  <si>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</si>
  <si>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</si>
  <si>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</si>
  <si>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</si>
  <si>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</si>
  <si>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</si>
  <si>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</si>
  <si>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</si>
  <si>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</si>
  <si>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</si>
  <si>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</si>
  <si>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</si>
  <si>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</si>
  <si>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</si>
  <si>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</si>
  <si>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</si>
  <si>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</si>
  <si>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</si>
  <si>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</si>
  <si>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</si>
  <si>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</si>
  <si>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</si>
  <si>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</si>
  <si>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</si>
  <si>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</si>
  <si>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</si>
  <si>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</si>
  <si>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</si>
  <si>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</si>
  <si>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</si>
  <si>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</si>
  <si>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</si>
  <si>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</si>
  <si>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</si>
  <si>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</si>
  <si>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</si>
  <si>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</si>
  <si>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</si>
  <si>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</si>
  <si>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</si>
  <si>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</si>
  <si>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</si>
  <si>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</si>
  <si>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</si>
  <si>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</si>
  <si>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</si>
  <si>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</si>
  <si>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</si>
  <si>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</si>
  <si>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</si>
  <si>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</si>
  <si>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</si>
  <si>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</si>
  <si>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</si>
  <si>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</si>
  <si>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</si>
  <si>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</si>
  <si>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</si>
  <si>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</si>
  <si>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</si>
  <si>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</si>
  <si>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</si>
  <si>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</si>
  <si>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</si>
  <si>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</si>
  <si>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</si>
  <si>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</si>
  <si>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</si>
  <si>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</si>
  <si>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</si>
  <si>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</si>
  <si>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</si>
  <si>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</si>
  <si>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</si>
  <si>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</si>
  <si>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</si>
  <si>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</si>
  <si>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</si>
  <si>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</si>
  <si>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</si>
  <si>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</si>
  <si>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</si>
  <si>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</si>
  <si>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</si>
  <si>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</si>
  <si>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</si>
  <si>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</si>
  <si>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</si>
  <si>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</si>
  <si>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</si>
  <si>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</si>
  <si>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</si>
  <si>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</si>
  <si>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</si>
  <si>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</si>
  <si>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</si>
  <si>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</si>
  <si>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</si>
  <si>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</si>
  <si>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</si>
  <si>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</si>
  <si>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</si>
  <si>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</si>
  <si>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</si>
  <si>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</si>
  <si>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</si>
  <si>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</si>
  <si>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</si>
  <si>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</si>
  <si>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</si>
  <si>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</si>
  <si>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</si>
  <si>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</si>
  <si>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</si>
  <si>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</si>
  <si>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</si>
  <si>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</si>
  <si>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</si>
  <si>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</si>
  <si>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</si>
  <si>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</si>
  <si>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</si>
  <si>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</si>
  <si>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</si>
  <si>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</si>
  <si>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</si>
  <si>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</si>
  <si>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</si>
  <si>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</si>
  <si>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</si>
  <si>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</si>
  <si>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</si>
  <si>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</si>
  <si>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</si>
  <si>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</si>
  <si>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</si>
  <si>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</si>
  <si>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</si>
  <si>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</si>
  <si>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</si>
  <si>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</si>
  <si>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</si>
  <si>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</si>
  <si>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</si>
  <si>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</si>
  <si>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</si>
  <si>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</si>
  <si>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</si>
  <si>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</si>
  <si>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</si>
  <si>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</si>
  <si>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</si>
  <si>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</si>
  <si>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</si>
  <si>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</si>
  <si>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</si>
  <si>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</si>
  <si>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</si>
  <si>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</si>
  <si>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</si>
  <si>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</si>
  <si>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</si>
  <si>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</si>
  <si>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</si>
  <si>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</si>
  <si>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</si>
  <si>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</si>
  <si>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</si>
  <si>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</si>
  <si>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</si>
  <si>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</si>
  <si>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</si>
  <si>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</si>
  <si>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</si>
  <si>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</si>
  <si>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</si>
  <si>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</si>
  <si>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</si>
  <si>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</si>
  <si>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</si>
  <si>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</si>
  <si>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</si>
  <si>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</si>
  <si>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</si>
  <si>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</si>
  <si>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</si>
  <si>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</si>
  <si>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</si>
  <si>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</si>
  <si>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</si>
  <si>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</si>
  <si>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</si>
  <si>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</si>
  <si>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</si>
  <si>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</si>
  <si>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</si>
  <si>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</si>
  <si>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</si>
  <si>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</si>
  <si>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</si>
  <si>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</si>
  <si>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</si>
  <si>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</si>
  <si>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</si>
  <si>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</si>
  <si>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</si>
  <si>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</si>
  <si>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</si>
  <si>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</si>
  <si>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</si>
  <si>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</si>
  <si>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</si>
  <si>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</si>
  <si>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</si>
  <si>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</si>
  <si>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</si>
  <si>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</si>
  <si>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</si>
  <si>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</si>
  <si>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</si>
  <si>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</si>
  <si>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</si>
  <si>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</si>
  <si>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</si>
  <si>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</si>
  <si>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</si>
  <si>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</si>
  <si>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</si>
  <si>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</si>
  <si>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</si>
  <si>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</si>
  <si>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</si>
  <si>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</si>
  <si>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</si>
  <si>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</si>
  <si>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</si>
  <si>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</si>
  <si>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</si>
  <si>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</si>
  <si>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</si>
  <si>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</si>
  <si>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</si>
  <si>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</si>
  <si>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</si>
  <si>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</si>
  <si>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</si>
  <si>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</si>
  <si>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</si>
  <si>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</si>
  <si>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</si>
  <si>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</si>
  <si>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</si>
  <si>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</si>
  <si>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</si>
  <si>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</si>
  <si>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</si>
  <si>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</si>
  <si>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</si>
  <si>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</si>
  <si>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</si>
  <si>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</si>
  <si>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</si>
  <si>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</si>
  <si>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</si>
  <si>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</si>
  <si>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</si>
  <si>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</si>
  <si>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</si>
  <si>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</si>
  <si>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</si>
  <si>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</si>
  <si>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</si>
  <si>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</si>
  <si>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</si>
  <si>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</si>
  <si>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</si>
  <si>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</si>
  <si>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</si>
  <si>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</si>
  <si>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</si>
  <si>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</si>
  <si>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</si>
  <si>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</si>
  <si>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</si>
  <si>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</si>
  <si>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</si>
  <si>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</si>
  <si>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</si>
  <si>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</si>
  <si>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</si>
  <si>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</si>
  <si>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</si>
  <si>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</si>
  <si>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</si>
  <si>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</si>
  <si>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</si>
  <si>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</si>
  <si>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</si>
  <si>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</si>
  <si>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</si>
  <si>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</si>
  <si>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</si>
  <si>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</si>
  <si>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</si>
  <si>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</si>
  <si>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</si>
  <si>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</si>
  <si>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</si>
  <si>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</si>
  <si>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</si>
  <si>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</si>
  <si>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</si>
  <si>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</si>
  <si>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</si>
  <si>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</si>
  <si>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</si>
  <si>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</si>
  <si>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</si>
  <si>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</si>
  <si>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</si>
  <si>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</si>
  <si>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</si>
  <si>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</si>
  <si>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</si>
  <si>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</si>
  <si>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</si>
  <si>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</si>
  <si>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</si>
  <si>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</si>
  <si>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</si>
  <si>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</si>
  <si>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</si>
  <si>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</si>
  <si>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</si>
  <si>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</si>
  <si>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</si>
  <si>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</si>
  <si>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</si>
  <si>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</si>
  <si>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</si>
  <si>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</si>
  <si>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</si>
  <si>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</si>
  <si>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</si>
  <si>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</si>
  <si>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</si>
  <si>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</si>
  <si>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</si>
  <si>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</si>
  <si>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</si>
  <si>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</si>
  <si>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</si>
  <si>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</si>
  <si>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</si>
  <si>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</si>
  <si>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</si>
  <si>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</si>
  <si>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</si>
  <si>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</si>
  <si>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</si>
  <si>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</si>
  <si>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</si>
  <si>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</si>
  <si>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</si>
  <si>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</si>
  <si>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</si>
  <si>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</si>
  <si>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</si>
  <si>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</si>
  <si>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</si>
  <si>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</si>
  <si>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</si>
  <si>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</si>
  <si>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</si>
  <si>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</si>
  <si>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</si>
  <si>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</si>
  <si>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</si>
  <si>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</si>
  <si>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</si>
  <si>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</si>
  <si>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</si>
  <si>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</si>
  <si>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</si>
  <si>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</si>
  <si>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</si>
  <si>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</si>
  <si>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</si>
  <si>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</si>
  <si>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</si>
  <si>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</si>
  <si>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</si>
  <si>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</si>
  <si>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</si>
  <si>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</si>
  <si>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</si>
  <si>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</si>
  <si>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</si>
  <si>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</si>
  <si>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</si>
  <si>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</si>
  <si>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</si>
  <si>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</si>
  <si>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</si>
  <si>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</si>
  <si>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</si>
  <si>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</si>
  <si>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</si>
  <si>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</si>
  <si>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</si>
  <si>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</si>
  <si>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</si>
  <si>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</si>
  <si>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</si>
  <si>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</si>
  <si>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</si>
  <si>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</si>
  <si>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</si>
  <si>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</si>
  <si>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</si>
  <si>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</si>
  <si>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</si>
  <si>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</si>
  <si>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</si>
  <si>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</si>
  <si>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</si>
  <si>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</si>
  <si>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</si>
  <si>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</si>
  <si>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</si>
  <si>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</si>
  <si>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</si>
  <si>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</si>
  <si>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</si>
  <si>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</si>
  <si>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</si>
  <si>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</si>
  <si>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</si>
  <si>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</si>
  <si>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</si>
  <si>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</si>
  <si>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</si>
  <si>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</si>
  <si>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</si>
  <si>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</si>
  <si>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</si>
  <si>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</si>
  <si>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</si>
  <si>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</si>
  <si>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</si>
  <si>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</si>
  <si>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</si>
  <si>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</si>
  <si>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</si>
  <si>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</si>
  <si>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</si>
  <si>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</si>
  <si>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</si>
  <si>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</si>
  <si>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</si>
  <si>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</si>
  <si>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</si>
  <si>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</si>
  <si>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</si>
  <si>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</si>
  <si>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</si>
  <si>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</si>
  <si>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</si>
  <si>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</si>
  <si>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</si>
  <si>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</si>
  <si>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</si>
  <si>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</si>
  <si>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</si>
  <si>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</si>
  <si>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</si>
  <si>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</si>
  <si>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</si>
  <si>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</si>
  <si>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</si>
  <si>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</si>
  <si>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</si>
  <si>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</si>
  <si>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</si>
  <si>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</si>
  <si>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</si>
  <si>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</si>
  <si>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</si>
  <si>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</si>
  <si>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</si>
  <si>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</si>
  <si>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</si>
  <si>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</si>
  <si>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</si>
  <si>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</si>
  <si>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</si>
  <si>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</si>
  <si>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</si>
  <si>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</si>
  <si>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</si>
  <si>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</si>
  <si>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</si>
  <si>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</si>
  <si>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</si>
  <si>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</si>
  <si>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</si>
  <si>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</si>
  <si>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</si>
  <si>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</si>
  <si>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</si>
  <si>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</si>
  <si>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</si>
  <si>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</si>
  <si>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</si>
  <si>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</si>
  <si>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</si>
  <si>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</si>
  <si>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</si>
  <si>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</si>
  <si>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</si>
  <si>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</si>
  <si>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</si>
  <si>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</si>
  <si>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</si>
  <si>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</si>
  <si>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</si>
  <si>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</si>
  <si>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</si>
  <si>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</si>
  <si>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</si>
  <si>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</si>
  <si>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</si>
  <si>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</si>
  <si>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</si>
  <si>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</si>
  <si>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</si>
  <si>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</si>
  <si>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</si>
  <si>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</si>
  <si>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</si>
  <si>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</si>
  <si>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</si>
  <si>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</si>
  <si>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</si>
  <si>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</si>
  <si>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</si>
  <si>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</si>
  <si>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</si>
  <si>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</si>
  <si>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</si>
  <si>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</si>
  <si>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</si>
  <si>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</si>
  <si>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</si>
  <si>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</si>
  <si>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</si>
  <si>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</si>
  <si>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</si>
  <si>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</si>
  <si>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</si>
  <si>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</si>
  <si>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</si>
  <si>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</si>
  <si>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</si>
  <si>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</si>
  <si>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</si>
  <si>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</si>
  <si>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</si>
  <si>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</si>
  <si>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</si>
  <si>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</si>
  <si>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</si>
  <si>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</si>
  <si>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</si>
  <si>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</si>
  <si>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</si>
  <si>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</si>
  <si>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</si>
  <si>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</si>
  <si>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</si>
  <si>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</si>
  <si>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</si>
  <si>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</si>
  <si>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</si>
  <si>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</si>
  <si>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</si>
  <si>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</si>
  <si>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</si>
  <si>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</si>
  <si>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</si>
  <si>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</si>
  <si>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</si>
  <si>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</si>
  <si>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</si>
  <si>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</si>
  <si>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</si>
  <si>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</si>
  <si>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</si>
  <si>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</si>
  <si>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</si>
  <si>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</si>
  <si>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</si>
  <si>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</si>
  <si>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</si>
  <si>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</si>
  <si>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</si>
  <si>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</si>
  <si>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</si>
  <si>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</si>
  <si>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</si>
  <si>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</si>
  <si>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</si>
  <si>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</si>
  <si>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</si>
  <si>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</si>
  <si>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</si>
  <si>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</si>
  <si>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</si>
  <si>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</si>
  <si>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</si>
  <si>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</si>
  <si>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</si>
  <si>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</si>
  <si>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</si>
  <si>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</si>
  <si>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</si>
  <si>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</si>
  <si>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</si>
  <si>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</si>
  <si>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</si>
  <si>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</si>
  <si>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</si>
  <si>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</si>
  <si>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</si>
  <si>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</si>
  <si>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</si>
  <si>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</si>
  <si>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</si>
  <si>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</si>
  <si>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</si>
  <si>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</si>
  <si>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</si>
  <si>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</si>
  <si>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</si>
  <si>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</si>
  <si>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</si>
  <si>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</si>
  <si>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</si>
  <si>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</si>
  <si>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</si>
  <si>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</si>
  <si>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</si>
  <si>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</si>
  <si>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</si>
  <si>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</si>
  <si>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</si>
  <si>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</si>
  <si>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</si>
  <si>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</si>
  <si>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</si>
  <si>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</si>
  <si>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</si>
  <si>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</si>
  <si>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</si>
  <si>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</si>
  <si>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</si>
  <si>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</si>
  <si>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</si>
  <si>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</si>
  <si>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</si>
  <si>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</si>
  <si>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</si>
  <si>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</si>
  <si>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</si>
  <si>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</si>
  <si>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</si>
  <si>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</si>
  <si>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</si>
  <si>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</si>
  <si>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</si>
  <si>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</si>
  <si>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</si>
  <si>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</si>
  <si>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</si>
  <si>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</si>
  <si>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</si>
  <si>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</si>
  <si>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</si>
  <si>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</si>
  <si>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</si>
  <si>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</si>
  <si>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</si>
  <si>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</si>
  <si>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</si>
  <si>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</si>
  <si>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</si>
  <si>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</si>
  <si>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</si>
  <si>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</si>
  <si>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</si>
  <si>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</si>
  <si>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</si>
  <si>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</si>
  <si>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</si>
  <si>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</si>
  <si>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</si>
  <si>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</si>
  <si>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</si>
  <si>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</si>
  <si>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</si>
  <si>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</si>
  <si>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</si>
  <si>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</si>
  <si>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</si>
  <si>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</si>
  <si>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</si>
  <si>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</si>
  <si>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</si>
  <si>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</si>
  <si>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</si>
  <si>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</si>
  <si>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</si>
  <si>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</si>
  <si>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</si>
  <si>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</si>
  <si>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</si>
  <si>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</si>
  <si>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</si>
  <si>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</si>
  <si>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</si>
  <si>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</si>
  <si>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</si>
  <si>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</si>
  <si>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</si>
  <si>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</si>
  <si>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</si>
  <si>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</si>
  <si>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</si>
  <si>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</si>
  <si>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</si>
  <si>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</si>
  <si>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</si>
  <si>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</si>
  <si>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</si>
  <si>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</si>
  <si>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</si>
  <si>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</si>
  <si>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</si>
  <si>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</si>
  <si>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</si>
  <si>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</si>
  <si>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</si>
  <si>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</si>
  <si>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</si>
  <si>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</si>
  <si>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</si>
  <si>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</si>
  <si>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</si>
  <si>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</si>
  <si>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</si>
  <si>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</si>
  <si>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</si>
  <si>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</si>
  <si>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</si>
  <si>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</si>
  <si>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</si>
  <si>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</si>
  <si>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</si>
  <si>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</si>
  <si>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</si>
  <si>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</si>
  <si>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</si>
  <si>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</si>
  <si>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</si>
  <si>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</si>
  <si>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</si>
  <si>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</si>
  <si>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</si>
  <si>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</si>
  <si>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</si>
  <si>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</si>
  <si>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</si>
  <si>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</si>
  <si>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</si>
  <si>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</si>
  <si>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</si>
  <si>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</si>
  <si>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</si>
  <si>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</si>
  <si>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</si>
  <si>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</si>
  <si>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</si>
  <si>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</si>
  <si>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</si>
  <si>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</si>
  <si>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</si>
  <si>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</si>
  <si>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</si>
  <si>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</si>
  <si>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</si>
  <si>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</si>
  <si>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</si>
  <si>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</si>
  <si>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</si>
  <si>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</si>
  <si>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</si>
  <si>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</si>
  <si>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</si>
  <si>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</si>
  <si>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</si>
  <si>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</si>
  <si>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</si>
  <si>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</si>
  <si>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</si>
  <si>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</si>
  <si>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</si>
  <si>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</si>
  <si>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</si>
  <si>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</si>
  <si>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</si>
  <si>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</si>
  <si>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</si>
  <si>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</si>
  <si>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</si>
  <si>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</si>
  <si>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</si>
  <si>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</si>
  <si>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</si>
  <si>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</si>
  <si>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</si>
  <si>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</si>
  <si>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</si>
  <si>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</si>
  <si>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</si>
  <si>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</si>
  <si>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</si>
  <si>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</si>
  <si>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</si>
  <si>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</si>
  <si>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</si>
  <si>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</si>
  <si>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</si>
  <si>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</si>
  <si>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</si>
  <si>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</si>
  <si>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</si>
  <si>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</si>
  <si>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</si>
  <si>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</si>
  <si>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</si>
  <si>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</si>
  <si>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</si>
  <si>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</si>
  <si>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</si>
  <si>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</si>
  <si>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</si>
  <si>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</si>
  <si>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</si>
  <si>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</si>
  <si>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</si>
  <si>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</si>
  <si>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</si>
  <si>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</si>
  <si>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</si>
  <si>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</si>
  <si>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</si>
  <si>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</si>
  <si>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</si>
  <si>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</si>
  <si>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</si>
  <si>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</si>
  <si>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</si>
  <si>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</si>
  <si>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</si>
  <si>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</si>
  <si>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</si>
  <si>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</si>
  <si>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</si>
  <si>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</si>
  <si>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</si>
  <si>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</si>
  <si>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</si>
  <si>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</si>
  <si>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</si>
  <si>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</si>
  <si>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</si>
  <si>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</si>
  <si>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</si>
  <si>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</si>
  <si>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</si>
  <si>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</si>
  <si>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</si>
  <si>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</si>
  <si>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</si>
  <si>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</si>
  <si>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</si>
  <si>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</si>
  <si>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</si>
  <si>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</si>
  <si>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</si>
  <si>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</si>
  <si>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</si>
  <si>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</si>
  <si>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</si>
  <si>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</si>
  <si>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</si>
  <si>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</si>
  <si>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</si>
  <si>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</si>
  <si>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</si>
  <si>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</si>
  <si>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</si>
  <si>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</si>
  <si>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</si>
  <si>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</si>
  <si>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</si>
  <si>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</si>
  <si>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</si>
  <si>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</si>
  <si>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</si>
  <si>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</si>
  <si>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</si>
  <si>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</si>
  <si>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</si>
  <si>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</si>
  <si>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</si>
  <si>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</si>
  <si>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</si>
  <si>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</si>
  <si>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</si>
  <si>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</si>
  <si>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</si>
  <si>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</si>
  <si>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</si>
  <si>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</si>
  <si>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</si>
  <si>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</si>
  <si>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</si>
  <si>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</si>
  <si>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</si>
  <si>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</si>
  <si>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</si>
  <si>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</si>
  <si>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</si>
  <si>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</si>
  <si>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</si>
  <si>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</si>
  <si>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</si>
  <si>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</si>
  <si>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</si>
  <si>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</si>
  <si>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</si>
  <si>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</si>
  <si>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</si>
  <si>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</si>
  <si>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</si>
  <si>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</si>
  <si>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</si>
  <si>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</si>
  <si>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</si>
  <si>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</si>
  <si>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</si>
  <si>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</si>
  <si>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</si>
  <si>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</si>
  <si>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</si>
  <si>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</si>
  <si>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</si>
  <si>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</si>
  <si>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</si>
  <si>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</si>
  <si>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</si>
  <si>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</si>
  <si>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</si>
  <si>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</si>
  <si>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</si>
  <si>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</si>
  <si>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</si>
  <si>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</si>
  <si>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</si>
  <si>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</si>
  <si>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</si>
  <si>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</si>
  <si>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</si>
  <si>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</si>
  <si>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</si>
  <si>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</si>
  <si>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</si>
  <si>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</si>
  <si>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</si>
  <si>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</si>
  <si>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</si>
  <si>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</si>
  <si>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</si>
  <si>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</si>
  <si>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</si>
  <si>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</si>
  <si>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</si>
  <si>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</si>
  <si>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</si>
  <si>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</si>
  <si>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</si>
  <si>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</si>
  <si>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</si>
  <si>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</si>
  <si>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</si>
  <si>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</si>
  <si>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</si>
  <si>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</si>
  <si>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</si>
  <si>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</si>
  <si>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</si>
  <si>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</si>
  <si>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</si>
  <si>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</si>
  <si>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</si>
  <si>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</si>
  <si>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</si>
  <si>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</si>
  <si>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</si>
  <si>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</si>
  <si>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</si>
  <si>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</si>
  <si>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</si>
  <si>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</si>
  <si>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</si>
  <si>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</si>
  <si>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</si>
  <si>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</si>
  <si>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</si>
  <si>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</si>
  <si>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</si>
  <si>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</si>
  <si>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</si>
  <si>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</si>
  <si>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</si>
  <si>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</si>
  <si>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</si>
  <si>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</si>
  <si>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</si>
  <si>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</si>
  <si>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</si>
  <si>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</si>
  <si>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</si>
  <si>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</si>
  <si>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</si>
  <si>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</si>
  <si>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</si>
  <si>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</si>
  <si>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</si>
  <si>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</si>
  <si>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</si>
  <si>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</si>
  <si>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</si>
  <si>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</si>
  <si>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</si>
  <si>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</si>
  <si>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</si>
  <si>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</si>
  <si>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</si>
  <si>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</si>
  <si>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</si>
  <si>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</si>
  <si>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</si>
  <si>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</si>
  <si>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</si>
  <si>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</si>
  <si>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</si>
  <si>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</si>
  <si>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</si>
  <si>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</si>
  <si>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</si>
  <si>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</si>
  <si>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</si>
  <si>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</si>
  <si>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</si>
  <si>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</si>
  <si>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</si>
  <si>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</si>
  <si>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</si>
  <si>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</si>
  <si>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</si>
  <si>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</si>
  <si>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</si>
  <si>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</si>
  <si>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</si>
  <si>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</si>
  <si>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</si>
  <si>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</si>
  <si>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</si>
  <si>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</si>
  <si>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</si>
  <si>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</si>
  <si>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</si>
  <si>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</si>
  <si>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</si>
  <si>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</si>
  <si>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</si>
  <si>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</si>
  <si>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</si>
  <si>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</si>
  <si>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</si>
  <si>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</si>
  <si>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</si>
  <si>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</si>
  <si>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</si>
  <si>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</si>
  <si>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</si>
  <si>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</si>
  <si>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</si>
  <si>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</si>
  <si>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</si>
  <si>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</si>
  <si>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</si>
  <si>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</si>
  <si>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</si>
  <si>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</si>
  <si>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</si>
  <si>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</si>
  <si>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</si>
  <si>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</si>
  <si>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</si>
  <si>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</si>
  <si>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</si>
  <si>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</si>
  <si>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</si>
  <si>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</si>
  <si>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</si>
  <si>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</si>
  <si>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</si>
  <si>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</si>
  <si>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</si>
  <si>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</si>
  <si>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</si>
  <si>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</si>
  <si>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</si>
  <si>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</si>
  <si>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</si>
  <si>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</si>
  <si>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</si>
  <si>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</si>
  <si>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</si>
  <si>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</si>
  <si>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</si>
  <si>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</si>
  <si>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</si>
  <si>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</si>
  <si>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</si>
  <si>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</si>
  <si>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</si>
  <si>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</si>
  <si>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</si>
  <si>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</si>
  <si>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</si>
  <si>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</si>
  <si>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</si>
  <si>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</si>
  <si>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</si>
  <si>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</si>
  <si>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</si>
  <si>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</si>
  <si>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</si>
  <si>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</si>
  <si>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</si>
  <si>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</si>
  <si>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</si>
  <si>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</si>
  <si>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</si>
  <si>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</si>
  <si>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</si>
  <si>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</si>
  <si>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</si>
  <si>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</si>
  <si>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</si>
  <si>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</si>
  <si>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</si>
  <si>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</si>
  <si>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</si>
  <si>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</si>
  <si>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</si>
  <si>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</si>
  <si>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</si>
  <si>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</si>
  <si>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</si>
  <si>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</si>
  <si>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</si>
  <si>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</si>
  <si>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</si>
  <si>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</si>
  <si>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</si>
  <si>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</si>
  <si>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</si>
  <si>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</si>
  <si>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</si>
  <si>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</si>
  <si>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</si>
  <si>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</si>
  <si>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</si>
  <si>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</si>
  <si>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</si>
  <si>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</si>
  <si>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</si>
  <si>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</si>
  <si>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</si>
  <si>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</si>
  <si>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</si>
  <si>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</si>
  <si>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</si>
  <si>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</si>
  <si>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</si>
  <si>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</si>
  <si>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</si>
  <si>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</si>
  <si>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</si>
  <si>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</si>
  <si>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</si>
  <si>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</si>
  <si>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</si>
  <si>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</si>
  <si>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</si>
  <si>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</si>
  <si>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</si>
  <si>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</si>
  <si>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</si>
  <si>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</si>
  <si>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</si>
  <si>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</si>
  <si>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</si>
  <si>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</si>
  <si>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</si>
  <si>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</si>
  <si>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</si>
  <si>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</si>
  <si>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</si>
  <si>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</si>
  <si>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</si>
  <si>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</si>
  <si>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</si>
  <si>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</si>
  <si>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</si>
  <si>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</si>
  <si>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</si>
  <si>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</si>
  <si>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</si>
  <si>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</si>
  <si>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</si>
  <si>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</si>
  <si>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</si>
  <si>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</si>
  <si>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</si>
  <si>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</si>
  <si>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</si>
  <si>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</si>
  <si>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</si>
  <si>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</si>
  <si>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</si>
  <si>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</si>
  <si>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</si>
  <si>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</si>
  <si>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</si>
  <si>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</si>
  <si>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</si>
  <si>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</si>
  <si>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</si>
  <si>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</si>
  <si>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</si>
  <si>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</si>
  <si>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</si>
  <si>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</si>
  <si>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</si>
  <si>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</si>
  <si>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</si>
  <si>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</si>
  <si>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</si>
  <si>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</si>
  <si>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</si>
  <si>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</si>
  <si>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</si>
  <si>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</si>
  <si>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</si>
  <si>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</si>
  <si>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</si>
  <si>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</si>
  <si>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</si>
  <si>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</si>
  <si>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</si>
  <si>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</si>
  <si>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</si>
  <si>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</si>
  <si>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</si>
  <si>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</si>
  <si>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</si>
  <si>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</si>
  <si>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</si>
  <si>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</si>
  <si>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</si>
  <si>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</si>
  <si>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</si>
  <si>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</si>
  <si>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</si>
  <si>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</si>
  <si>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</si>
  <si>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</si>
  <si>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</si>
  <si>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</si>
  <si>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</si>
  <si>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</si>
  <si>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</si>
  <si>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</si>
  <si>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</si>
  <si>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</si>
  <si>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</si>
  <si>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</si>
  <si>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</si>
  <si>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</si>
  <si>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</si>
  <si>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</si>
  <si>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</si>
  <si>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</si>
  <si>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</si>
  <si>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</si>
  <si>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</si>
  <si>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</si>
  <si>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</si>
  <si>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</si>
  <si>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</si>
  <si>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</si>
  <si>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</si>
  <si>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</si>
  <si>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</si>
  <si>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</si>
  <si>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</si>
  <si>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</si>
  <si>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</si>
  <si>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</si>
  <si>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</si>
  <si>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</si>
  <si>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</si>
  <si>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</si>
  <si>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</si>
  <si>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</si>
  <si>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</si>
  <si>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</si>
  <si>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</si>
  <si>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</si>
  <si>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</si>
  <si>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</si>
  <si>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</si>
  <si>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</si>
  <si>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</si>
  <si>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</si>
  <si>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</si>
  <si>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</si>
  <si>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</si>
  <si>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</si>
  <si>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</si>
  <si>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</si>
  <si>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</si>
  <si>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</si>
  <si>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</si>
  <si>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</si>
  <si>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</si>
  <si>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</si>
  <si>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</si>
  <si>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</si>
  <si>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</si>
  <si>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</si>
  <si>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</si>
  <si>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</si>
  <si>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</si>
  <si>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</si>
  <si>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</si>
  <si>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</si>
  <si>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</si>
  <si>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</si>
  <si>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</si>
  <si>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</si>
  <si>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</si>
  <si>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</si>
  <si>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</si>
  <si>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</si>
  <si>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</si>
  <si>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</si>
  <si>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</si>
  <si>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</si>
  <si>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</si>
  <si>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</si>
  <si>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</si>
  <si>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</si>
  <si>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</si>
  <si>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</si>
  <si>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</si>
  <si>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</si>
  <si>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</si>
  <si>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</si>
  <si>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</si>
  <si>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</si>
  <si>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</si>
  <si>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</si>
  <si>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</si>
  <si>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</si>
  <si>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</si>
  <si>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</si>
  <si>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</si>
  <si>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</si>
  <si>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</si>
  <si>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</si>
  <si>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</si>
  <si>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</si>
  <si>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</si>
  <si>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</si>
  <si>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</si>
  <si>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</si>
  <si>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</si>
  <si>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</si>
  <si>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</si>
  <si>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</si>
  <si>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</si>
  <si>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</si>
  <si>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</si>
  <si>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</si>
  <si>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</si>
  <si>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</si>
  <si>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</si>
  <si>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</si>
  <si>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</si>
  <si>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</si>
  <si>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</si>
  <si>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</si>
  <si>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</si>
  <si>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</si>
  <si>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</si>
  <si>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</si>
  <si>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</si>
  <si>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</si>
  <si>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</si>
  <si>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</si>
  <si>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</si>
  <si>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</si>
  <si>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</si>
  <si>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</si>
  <si>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</si>
  <si>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</si>
  <si>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</si>
  <si>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</si>
  <si>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</si>
  <si>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</si>
  <si>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</si>
  <si>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</si>
  <si>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</si>
  <si>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</si>
  <si>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</si>
  <si>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</si>
  <si>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</si>
  <si>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</si>
  <si>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</si>
  <si>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</si>
  <si>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</si>
  <si>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</si>
  <si>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</si>
  <si>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</si>
  <si>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</si>
  <si>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</si>
  <si>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</si>
  <si>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</si>
  <si>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</si>
  <si>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</si>
  <si>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</si>
  <si>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</si>
  <si>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</si>
  <si>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</si>
  <si>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</si>
  <si>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</si>
  <si>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</si>
  <si>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</si>
  <si>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</si>
  <si>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</si>
  <si>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</si>
  <si>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</si>
  <si>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</si>
  <si>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</si>
  <si>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</si>
  <si>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</si>
  <si>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</si>
  <si>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</si>
  <si>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</si>
  <si>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</si>
  <si>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</si>
  <si>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</si>
  <si>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</si>
  <si>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</si>
  <si>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</si>
  <si>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</si>
  <si>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</si>
  <si>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</si>
  <si>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</si>
  <si>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</si>
  <si>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</si>
  <si>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</si>
  <si>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</si>
  <si>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</si>
  <si>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</si>
  <si>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</si>
  <si>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</si>
  <si>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</si>
  <si>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</si>
  <si>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</si>
  <si>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</si>
  <si>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</si>
  <si>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</si>
  <si>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</si>
  <si>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</si>
  <si>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</si>
  <si>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</si>
  <si>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</si>
  <si>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</si>
  <si>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</si>
  <si>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</si>
  <si>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</si>
  <si>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</si>
  <si>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</si>
  <si>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</si>
  <si>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</si>
  <si>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</si>
  <si>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</si>
  <si>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</si>
  <si>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</si>
  <si>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</si>
  <si>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</si>
  <si>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</si>
  <si>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</si>
  <si>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</si>
  <si>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</si>
  <si>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</si>
  <si>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</si>
  <si>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</si>
  <si>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</si>
  <si>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</si>
  <si>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</si>
  <si>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</si>
  <si>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</si>
  <si>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</si>
  <si>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</si>
  <si>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</si>
  <si>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</si>
  <si>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</si>
  <si>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</si>
  <si>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</si>
  <si>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</si>
  <si>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</si>
  <si>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</si>
  <si>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</si>
  <si>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</si>
  <si>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</si>
  <si>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</si>
  <si>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</si>
  <si>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</si>
  <si>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</si>
  <si>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</si>
  <si>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</si>
  <si>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</si>
  <si>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</si>
  <si>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</si>
  <si>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</si>
  <si>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</si>
  <si>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</si>
  <si>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</si>
  <si>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</si>
  <si>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</si>
  <si>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</si>
  <si>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</si>
  <si>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</si>
  <si>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</si>
  <si>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</si>
  <si>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</si>
  <si>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</si>
  <si>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</si>
  <si>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</si>
  <si>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</si>
  <si>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</si>
  <si>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</si>
  <si>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</si>
  <si>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</si>
  <si>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</si>
  <si>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</si>
  <si>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</si>
  <si>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</si>
  <si>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</si>
  <si>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</si>
  <si>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</si>
  <si>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</si>
  <si>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</si>
  <si>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</si>
  <si>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</si>
  <si>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</si>
  <si>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</si>
  <si>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</si>
  <si>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</si>
  <si>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</si>
  <si>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</si>
  <si>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</si>
  <si>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</si>
  <si>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</si>
  <si>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</si>
  <si>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</si>
  <si>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</si>
  <si>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</si>
  <si>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</si>
  <si>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</si>
  <si>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</si>
  <si>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</si>
  <si>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</si>
  <si>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</si>
  <si>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</si>
  <si>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</si>
  <si>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</si>
  <si>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</si>
  <si>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</si>
  <si>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</si>
  <si>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</si>
  <si>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</si>
  <si>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</si>
  <si>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</si>
  <si>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</si>
  <si>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</si>
  <si>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</si>
  <si>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</si>
  <si>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</si>
  <si>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</si>
  <si>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</si>
  <si>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</si>
  <si>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</si>
  <si>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</si>
  <si>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</si>
  <si>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</si>
  <si>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</si>
  <si>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</si>
  <si>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</si>
  <si>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</si>
  <si>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</si>
  <si>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</si>
  <si>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</si>
  <si>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</si>
  <si>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</si>
  <si>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</si>
  <si>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</si>
  <si>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</si>
  <si>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</si>
  <si>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</si>
  <si>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</si>
  <si>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</si>
  <si>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</si>
  <si>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</si>
  <si>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</si>
  <si>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</si>
  <si>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</si>
  <si>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</si>
  <si>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</si>
  <si>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</si>
  <si>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</si>
  <si>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</si>
  <si>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</si>
  <si>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</si>
  <si>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</si>
  <si>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</si>
  <si>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</si>
  <si>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</si>
  <si>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</si>
  <si>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</si>
  <si>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</si>
  <si>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</si>
  <si>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</si>
  <si>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</si>
  <si>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</si>
  <si>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</si>
  <si>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</si>
  <si>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</si>
  <si>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</si>
  <si>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</si>
  <si>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</si>
  <si>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</si>
  <si>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</si>
  <si>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</si>
  <si>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</si>
  <si>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</si>
  <si>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</si>
  <si>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</si>
  <si>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</si>
  <si>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</si>
  <si>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</si>
  <si>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</si>
  <si>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</si>
  <si>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</si>
  <si>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</si>
  <si>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</si>
  <si>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</si>
  <si>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</si>
  <si>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</si>
  <si>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</si>
  <si>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</si>
  <si>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</si>
  <si>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</si>
  <si>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</si>
  <si>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</si>
  <si>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</si>
  <si>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</si>
  <si>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</si>
  <si>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</si>
  <si>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</si>
  <si>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</si>
  <si>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</si>
  <si>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</si>
  <si>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</si>
  <si>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</si>
  <si>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</si>
  <si>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</si>
  <si>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</si>
  <si>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</si>
  <si>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</si>
  <si>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</si>
  <si>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</si>
  <si>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</si>
  <si>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</si>
  <si>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</si>
  <si>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</si>
  <si>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</si>
  <si>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</si>
  <si>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</si>
  <si>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</si>
  <si>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</si>
  <si>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</si>
  <si>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</si>
  <si>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</si>
  <si>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</si>
  <si>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</si>
  <si>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</si>
  <si>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</si>
  <si>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</si>
  <si>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</si>
  <si>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</si>
  <si>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</si>
  <si>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</si>
  <si>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</si>
  <si>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</si>
  <si>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</si>
  <si>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</si>
  <si>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</si>
  <si>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</si>
  <si>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</si>
  <si>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</si>
  <si>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</si>
  <si>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</si>
  <si>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</si>
  <si>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</si>
  <si>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</si>
  <si>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</si>
  <si>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</si>
  <si>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</si>
  <si>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</si>
  <si>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</si>
  <si>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</si>
  <si>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</si>
  <si>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</si>
  <si>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</si>
  <si>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</si>
  <si>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</si>
  <si>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</si>
  <si>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</si>
  <si>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</si>
  <si>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</si>
  <si>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</si>
  <si>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</si>
  <si>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</si>
  <si>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</si>
  <si>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</si>
  <si>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</si>
  <si>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</si>
  <si>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</si>
  <si>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</si>
  <si>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</si>
  <si>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</si>
  <si>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</si>
  <si>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</si>
  <si>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</si>
  <si>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</si>
  <si>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</si>
  <si>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</si>
  <si>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</si>
  <si>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</si>
  <si>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</si>
  <si>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</si>
  <si>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</si>
  <si>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</si>
  <si>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</si>
  <si>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</si>
  <si>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</si>
  <si>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</si>
  <si>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</si>
  <si>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</si>
  <si>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</si>
  <si>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</si>
  <si>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</si>
  <si>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</si>
  <si>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</si>
  <si>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</si>
  <si>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</si>
  <si>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</si>
  <si>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</si>
  <si>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</si>
  <si>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</si>
  <si>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</si>
  <si>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</si>
  <si>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</si>
  <si>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</si>
  <si>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</si>
  <si>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</si>
  <si>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</si>
  <si>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</si>
  <si>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</si>
  <si>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</si>
  <si>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</si>
  <si>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</si>
  <si>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</si>
  <si>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</si>
  <si>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</si>
  <si>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</si>
  <si>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</si>
  <si>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</si>
  <si>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</si>
  <si>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</si>
  <si>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</si>
  <si>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</si>
  <si>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</si>
  <si>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</si>
  <si>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</si>
  <si>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</si>
  <si>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</si>
  <si>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</si>
  <si>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</si>
  <si>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</si>
  <si>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</si>
  <si>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</si>
  <si>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</si>
  <si>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</si>
  <si>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</si>
  <si>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</si>
  <si>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</si>
  <si>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</si>
  <si>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</si>
  <si>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</si>
  <si>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</si>
  <si>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</si>
  <si>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</si>
  <si>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</si>
  <si>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</si>
  <si>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</si>
  <si>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</si>
  <si>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</si>
  <si>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</si>
  <si>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</si>
  <si>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</si>
  <si>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</si>
  <si>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</si>
  <si>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</si>
  <si>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</si>
  <si>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</si>
  <si>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</si>
  <si>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</si>
  <si>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</si>
  <si>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</si>
  <si>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</si>
  <si>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</si>
  <si>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</si>
  <si>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</si>
  <si>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</si>
  <si>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</si>
  <si>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</si>
  <si>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</si>
  <si>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</si>
  <si>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</si>
  <si>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</si>
  <si>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</si>
  <si>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</si>
  <si>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</si>
  <si>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</si>
  <si>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</si>
  <si>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</si>
  <si>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</si>
  <si>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</si>
  <si>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</si>
  <si>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</si>
  <si>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</si>
  <si>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</si>
  <si>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</si>
  <si>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</si>
  <si>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</si>
  <si>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</si>
  <si>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</si>
  <si>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</si>
  <si>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</si>
  <si>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</si>
  <si>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</si>
  <si>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</si>
  <si>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</si>
  <si>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</si>
  <si>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</si>
  <si>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</si>
  <si>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</si>
  <si>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</si>
  <si>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</si>
  <si>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</si>
  <si>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</si>
  <si>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</si>
  <si>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</si>
  <si>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</si>
  <si>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</si>
  <si>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</si>
  <si>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</si>
  <si>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</si>
  <si>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</si>
  <si>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</si>
  <si>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</si>
  <si>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</si>
  <si>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</si>
  <si>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</si>
  <si>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</si>
  <si>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</si>
  <si>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</si>
  <si>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</si>
  <si>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</si>
  <si>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</si>
  <si>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</si>
  <si>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</si>
  <si>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</si>
  <si>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</si>
  <si>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</si>
  <si>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</si>
  <si>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</si>
  <si>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</si>
  <si>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</si>
  <si>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</si>
  <si>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</si>
  <si>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</si>
  <si>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</si>
  <si>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</si>
  <si>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</si>
  <si>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</si>
  <si>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</si>
  <si>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</si>
  <si>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</si>
  <si>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</si>
  <si>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</si>
  <si>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</si>
  <si>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</si>
  <si>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</si>
  <si>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</si>
  <si>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</si>
  <si>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</si>
  <si>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</si>
  <si>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</si>
  <si>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</si>
  <si>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</si>
  <si>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</si>
  <si>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</si>
  <si>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</si>
  <si>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</si>
  <si>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</si>
  <si>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</si>
  <si>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</si>
  <si>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</si>
  <si>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</si>
  <si>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</si>
  <si>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</si>
  <si>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</si>
  <si>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</si>
  <si>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</si>
  <si>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</si>
  <si>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</si>
  <si>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</si>
  <si>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</si>
  <si>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</si>
  <si>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</si>
  <si>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</si>
  <si>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</si>
  <si>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</si>
  <si>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</si>
  <si>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</si>
  <si>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</si>
  <si>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</si>
  <si>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</si>
  <si>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</si>
  <si>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</si>
  <si>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</si>
  <si>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</si>
  <si>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</si>
  <si>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</si>
  <si>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</si>
  <si>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</si>
  <si>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</si>
  <si>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</si>
  <si>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</si>
  <si>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</si>
  <si>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</si>
  <si>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</si>
  <si>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</si>
  <si>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</si>
  <si>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</si>
  <si>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</si>
  <si>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</si>
  <si>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</si>
  <si>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</si>
  <si>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</si>
  <si>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</si>
  <si>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</si>
  <si>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</si>
  <si>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</si>
  <si>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</si>
  <si>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</si>
  <si>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</si>
  <si>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</si>
  <si>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</si>
  <si>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</si>
  <si>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</si>
  <si>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</si>
  <si>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</si>
  <si>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</si>
  <si>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</si>
  <si>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</si>
  <si>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</si>
  <si>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</si>
  <si>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</si>
  <si>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</si>
  <si>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</si>
  <si>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</si>
  <si>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</si>
  <si>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</si>
  <si>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</si>
  <si>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</si>
  <si>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</si>
  <si>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</si>
  <si>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</si>
  <si>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</si>
  <si>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</si>
  <si>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</si>
  <si>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</si>
  <si>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</si>
  <si>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</si>
  <si>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</si>
  <si>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</si>
  <si>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</si>
  <si>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</si>
  <si>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</si>
  <si>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</si>
  <si>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</si>
  <si>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</si>
  <si>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</si>
  <si>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</si>
  <si>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</si>
  <si>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</si>
  <si>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</si>
  <si>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</si>
  <si>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</si>
  <si>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</si>
  <si>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</si>
  <si>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</si>
  <si>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</si>
  <si>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</si>
  <si>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</si>
  <si>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</si>
  <si>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</si>
  <si>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</si>
  <si>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</si>
  <si>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</si>
  <si>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</si>
  <si>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</si>
  <si>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</si>
  <si>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</si>
  <si>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</si>
  <si>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</si>
  <si>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</si>
  <si>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</si>
  <si>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</si>
  <si>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</si>
  <si>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</si>
  <si>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</si>
  <si>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</si>
  <si>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</si>
  <si>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</si>
  <si>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</si>
  <si>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</si>
  <si>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</si>
  <si>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</si>
  <si>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</si>
  <si>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</si>
  <si>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</si>
  <si>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</si>
  <si>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</si>
  <si>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</si>
  <si>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</si>
  <si>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</si>
  <si>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</si>
  <si>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</si>
  <si>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</si>
  <si>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</si>
  <si>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</si>
  <si>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</si>
  <si>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</si>
  <si>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</si>
  <si>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</si>
  <si>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</si>
  <si>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</si>
  <si>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</si>
  <si>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</si>
  <si>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</si>
  <si>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</si>
  <si>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</si>
  <si>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</si>
  <si>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</si>
  <si>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</si>
  <si>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</si>
  <si>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</si>
  <si>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</si>
  <si>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</si>
  <si>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</si>
  <si>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</si>
  <si>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</si>
  <si>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</si>
  <si>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</si>
  <si>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</si>
  <si>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</si>
  <si>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</si>
  <si>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</si>
  <si>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</si>
  <si>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</si>
  <si>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</si>
  <si>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</si>
  <si>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</si>
  <si>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</si>
  <si>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</si>
  <si>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</si>
  <si>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</si>
  <si>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</si>
  <si>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</si>
  <si>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</si>
  <si>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</si>
  <si>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</si>
  <si>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</si>
  <si>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</si>
  <si>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</si>
  <si>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</si>
  <si>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</si>
  <si>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</si>
  <si>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</si>
  <si>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</si>
  <si>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</si>
  <si>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</si>
  <si>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</si>
  <si>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</si>
  <si>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</si>
  <si>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</si>
  <si>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</si>
  <si>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</si>
  <si>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</si>
  <si>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</si>
  <si>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</si>
  <si>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</si>
  <si>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</si>
  <si>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</si>
  <si>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</si>
  <si>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</si>
  <si>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</si>
  <si>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</si>
  <si>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</si>
  <si>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</si>
  <si>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</si>
  <si>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</si>
  <si>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</si>
  <si>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</si>
  <si>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</si>
  <si>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</si>
  <si>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</si>
  <si>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</si>
  <si>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</si>
  <si>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</si>
  <si>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</si>
  <si>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</si>
  <si>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</si>
  <si>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</si>
  <si>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</si>
  <si>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</si>
  <si>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</si>
  <si>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</si>
  <si>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</si>
  <si>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</si>
  <si>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</si>
  <si>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</si>
  <si>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</si>
  <si>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</si>
  <si>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</si>
  <si>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</si>
  <si>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</si>
  <si>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</si>
  <si>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</si>
  <si>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</si>
  <si>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</si>
  <si>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</si>
  <si>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</si>
  <si>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</si>
  <si>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</si>
  <si>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</si>
  <si>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</si>
  <si>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</si>
  <si>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</si>
  <si>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</si>
  <si>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</si>
  <si>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</si>
  <si>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</si>
  <si>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</si>
  <si>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</si>
  <si>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</si>
  <si>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</si>
  <si>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</si>
  <si>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</si>
  <si>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</si>
  <si>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</si>
  <si>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</si>
  <si>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</si>
  <si>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</si>
  <si>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</si>
  <si>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</si>
  <si>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</si>
  <si>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</si>
  <si>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</si>
  <si>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</si>
  <si>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</si>
  <si>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</si>
  <si>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</si>
  <si>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</si>
  <si>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</si>
  <si>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</si>
  <si>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</si>
  <si>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</si>
  <si>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</si>
  <si>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</si>
  <si>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</si>
  <si>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</si>
  <si>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</si>
  <si>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</si>
  <si>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</si>
  <si>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</si>
  <si>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</si>
  <si>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</si>
  <si>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</si>
  <si>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</si>
  <si>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</si>
  <si>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</si>
  <si>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</si>
  <si>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</si>
  <si>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</si>
  <si>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</si>
  <si>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</si>
  <si>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</si>
  <si>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</si>
  <si>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</si>
  <si>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</si>
  <si>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</si>
  <si>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</si>
  <si>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</si>
  <si>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</si>
  <si>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</si>
  <si>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</si>
  <si>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</si>
  <si>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</si>
  <si>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</si>
  <si>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</si>
  <si>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</si>
  <si>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</si>
  <si>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</si>
  <si>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</si>
  <si>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</si>
  <si>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</si>
  <si>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</si>
  <si>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</si>
  <si>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</si>
  <si>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</si>
  <si>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</si>
  <si>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</si>
  <si>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</si>
  <si>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</si>
  <si>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</si>
  <si>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</si>
  <si>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</si>
  <si>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</si>
  <si>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</si>
  <si>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</si>
  <si>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</si>
  <si>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</si>
  <si>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</si>
  <si>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</si>
  <si>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</si>
  <si>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</si>
  <si>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</si>
  <si>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</si>
  <si>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</si>
  <si>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</si>
  <si>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</si>
  <si>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</si>
  <si>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</si>
  <si>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</si>
  <si>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</si>
  <si>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</si>
  <si>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</si>
  <si>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</si>
  <si>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</si>
  <si>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</si>
  <si>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</si>
  <si>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</si>
  <si>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</si>
  <si>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</si>
  <si>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</si>
  <si>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</si>
  <si>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</si>
  <si>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</si>
  <si>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</si>
  <si>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</si>
  <si>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</si>
  <si>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</si>
  <si>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</si>
  <si>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</si>
  <si>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</si>
  <si>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</si>
  <si>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</si>
  <si>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</si>
  <si>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</si>
  <si>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</si>
  <si>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</si>
  <si>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</si>
  <si>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</si>
  <si>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</si>
  <si>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</si>
  <si>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</si>
  <si>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</si>
  <si>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</si>
  <si>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</si>
  <si>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</si>
  <si>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</si>
  <si>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</si>
  <si>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</si>
  <si>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</si>
  <si>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</si>
  <si>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</si>
  <si>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</si>
  <si>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</si>
  <si>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</si>
  <si>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</si>
  <si>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</si>
  <si>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</si>
  <si>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</si>
  <si>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</si>
  <si>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</si>
  <si>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</si>
  <si>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</si>
  <si>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</si>
  <si>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</si>
  <si>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</si>
  <si>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</si>
  <si>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</si>
  <si>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</si>
  <si>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</si>
  <si>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</si>
  <si>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</si>
  <si>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</si>
  <si>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</si>
  <si>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</si>
  <si>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</si>
  <si>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</si>
  <si>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</si>
  <si>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</si>
  <si>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</si>
  <si>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</si>
  <si>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</si>
  <si>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</si>
  <si>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</si>
  <si>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</si>
  <si>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</si>
  <si>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</si>
  <si>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</si>
  <si>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</si>
  <si>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</si>
  <si>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</si>
  <si>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</si>
  <si>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</si>
  <si>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</si>
  <si>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</si>
  <si>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</si>
  <si>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</si>
  <si>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</si>
  <si>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</si>
  <si>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</si>
  <si>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</si>
  <si>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</si>
  <si>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</si>
  <si>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</si>
  <si>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</si>
  <si>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</si>
  <si>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</si>
  <si>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</si>
  <si>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</si>
  <si>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</si>
  <si>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</si>
  <si>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</si>
  <si>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</si>
  <si>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</si>
  <si>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</si>
  <si>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</si>
  <si>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</si>
  <si>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</si>
  <si>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</si>
  <si>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</si>
  <si>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</si>
  <si>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</si>
  <si>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</si>
  <si>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</si>
  <si>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</si>
  <si>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</si>
  <si>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</si>
  <si>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</si>
  <si>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</si>
  <si>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</si>
  <si>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</si>
  <si>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</si>
  <si>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</si>
  <si>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</si>
  <si>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</si>
  <si>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</si>
  <si>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</si>
  <si>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</si>
  <si>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</si>
  <si>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</si>
  <si>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</si>
  <si>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</si>
  <si>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</si>
  <si>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</si>
  <si>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</si>
  <si>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</si>
  <si>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</si>
  <si>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</si>
  <si>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</si>
  <si>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</si>
  <si>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</si>
  <si>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</si>
  <si>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</si>
  <si>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</si>
  <si>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</si>
  <si>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</si>
  <si>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</si>
  <si>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</si>
  <si>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</si>
  <si>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</si>
  <si>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</si>
  <si>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</si>
  <si>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</si>
  <si>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</si>
  <si>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</si>
  <si>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</si>
  <si>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</si>
  <si>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</si>
  <si>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</si>
  <si>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</si>
  <si>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</si>
  <si>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</si>
  <si>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</si>
  <si>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</si>
  <si>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</si>
  <si>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</si>
  <si>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</si>
  <si>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</si>
  <si>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</si>
  <si>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</si>
  <si>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</si>
  <si>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</si>
  <si>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</si>
  <si>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</si>
  <si>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</si>
  <si>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</si>
  <si>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</si>
  <si>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</si>
  <si>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</si>
  <si>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</si>
  <si>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</si>
  <si>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</si>
  <si>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</si>
  <si>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</si>
  <si>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</si>
  <si>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</si>
  <si>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</si>
  <si>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</si>
  <si>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</si>
  <si>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</si>
  <si>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</si>
  <si>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</si>
  <si>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</si>
  <si>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</si>
  <si>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</si>
  <si>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</si>
  <si>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</si>
  <si>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</si>
  <si>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</si>
  <si>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</si>
  <si>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</si>
  <si>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</si>
  <si>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</si>
  <si>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</si>
  <si>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</si>
  <si>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</si>
  <si>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</si>
  <si>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</si>
  <si>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</si>
  <si>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</si>
  <si>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</si>
  <si>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</si>
  <si>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</si>
  <si>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</si>
  <si>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</si>
  <si>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</si>
  <si>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</si>
  <si>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</si>
  <si>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</si>
  <si>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</si>
  <si>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</si>
  <si>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</si>
  <si>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</si>
  <si>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</si>
  <si>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</si>
  <si>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</si>
  <si>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</si>
  <si>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</si>
  <si>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</si>
  <si>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</si>
  <si>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</si>
  <si>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</si>
  <si>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</si>
  <si>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</si>
  <si>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</si>
  <si>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</si>
  <si>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</si>
  <si>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</si>
  <si>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</si>
  <si>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</si>
  <si>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</si>
  <si>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</si>
  <si>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</si>
  <si>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</si>
  <si>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</si>
  <si>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</si>
  <si>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</si>
  <si>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</si>
  <si>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</si>
  <si>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</si>
  <si>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</si>
  <si>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</si>
  <si>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</si>
  <si>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</si>
  <si>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</si>
  <si>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</si>
  <si>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</si>
  <si>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</si>
  <si>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</si>
  <si>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</si>
  <si>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</si>
  <si>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</si>
  <si>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</si>
  <si>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</si>
  <si>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</si>
  <si>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</si>
  <si>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</si>
  <si>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</si>
  <si>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</si>
  <si>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</si>
  <si>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</si>
  <si>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</si>
  <si>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</si>
  <si>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</si>
  <si>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</si>
  <si>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</si>
  <si>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</si>
  <si>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</si>
  <si>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</si>
  <si>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</si>
  <si>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</si>
  <si>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</si>
  <si>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</si>
  <si>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</si>
  <si>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</si>
  <si>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</si>
  <si>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</si>
  <si>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</si>
  <si>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</si>
  <si>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</si>
  <si>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</si>
  <si>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</si>
  <si>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</si>
  <si>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</si>
  <si>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</si>
  <si>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</si>
  <si>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</si>
  <si>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</si>
  <si>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</si>
  <si>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</si>
  <si>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</si>
  <si>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</si>
  <si>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</si>
  <si>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</si>
  <si>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</si>
  <si>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</si>
  <si>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</si>
  <si>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</si>
  <si>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</si>
  <si>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</si>
  <si>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</si>
  <si>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</si>
  <si>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</si>
  <si>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</si>
  <si>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</si>
  <si>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</si>
  <si>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</si>
  <si>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</si>
  <si>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</si>
  <si>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</si>
  <si>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</si>
  <si>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</si>
  <si>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</si>
  <si>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</si>
  <si>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</si>
  <si>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</si>
  <si>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</si>
  <si>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</si>
  <si>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</si>
  <si>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</si>
  <si>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</si>
  <si>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</si>
  <si>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</si>
  <si>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</si>
  <si>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</si>
  <si>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</si>
  <si>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</si>
  <si>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</si>
  <si>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</si>
  <si>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</si>
  <si>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</si>
  <si>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</si>
  <si>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</si>
  <si>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</si>
  <si>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</si>
  <si>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</si>
  <si>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</si>
  <si>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</si>
  <si>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</si>
  <si>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</si>
  <si>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</si>
  <si>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</si>
  <si>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</si>
  <si>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</si>
  <si>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</si>
  <si>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</si>
  <si>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</si>
  <si>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</si>
  <si>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</si>
  <si>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</si>
  <si>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</si>
  <si>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</si>
  <si>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</si>
  <si>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</si>
  <si>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</si>
  <si>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</si>
  <si>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</si>
  <si>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</si>
  <si>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</si>
  <si>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</si>
  <si>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</si>
  <si>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</si>
  <si>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</si>
  <si>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</si>
  <si>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</si>
  <si>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</si>
  <si>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</si>
  <si>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</si>
  <si>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</si>
  <si>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</si>
  <si>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</si>
  <si>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</si>
  <si>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</si>
  <si>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</si>
  <si>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</si>
  <si>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</si>
  <si>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</si>
  <si>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</si>
  <si>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</si>
  <si>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</si>
  <si>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</si>
  <si>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</si>
  <si>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</si>
  <si>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</si>
  <si>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</si>
  <si>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</si>
  <si>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</si>
  <si>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</si>
  <si>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</si>
  <si>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</si>
  <si>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</si>
  <si>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</si>
  <si>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</si>
  <si>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</si>
  <si>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</si>
  <si>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</si>
  <si>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</si>
  <si>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</si>
  <si>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</si>
  <si>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</si>
  <si>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</si>
  <si>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</si>
  <si>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</si>
  <si>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</si>
  <si>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</si>
  <si>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</si>
  <si>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</si>
  <si>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</si>
  <si>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</si>
  <si>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</si>
  <si>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</si>
  <si>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</si>
  <si>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</si>
  <si>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</si>
  <si>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</si>
  <si>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</si>
  <si>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</si>
  <si>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</si>
  <si>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</si>
  <si>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</si>
  <si>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</si>
  <si>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</si>
  <si>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</si>
  <si>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</si>
  <si>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</si>
  <si>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</si>
  <si>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</si>
  <si>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</si>
  <si>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</si>
  <si>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</si>
  <si>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</si>
  <si>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</si>
  <si>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</si>
  <si>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</si>
  <si>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</si>
  <si>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</si>
  <si>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</si>
  <si>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</si>
  <si>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</si>
  <si>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</si>
  <si>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</si>
  <si>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</si>
  <si>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</si>
  <si>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</si>
  <si>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</si>
  <si>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</si>
  <si>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</si>
  <si>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</si>
  <si>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</si>
  <si>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</si>
  <si>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</si>
  <si>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</si>
  <si>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</si>
  <si>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</si>
  <si>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</si>
  <si>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</si>
  <si>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</si>
  <si>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</si>
  <si>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</si>
  <si>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</si>
  <si>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</si>
  <si>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</si>
  <si>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</si>
  <si>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</si>
  <si>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</si>
  <si>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</si>
  <si>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</si>
  <si>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</si>
  <si>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</si>
  <si>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</si>
  <si>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</si>
  <si>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</si>
  <si>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</si>
  <si>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</si>
  <si>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</si>
  <si>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</si>
  <si>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</si>
  <si>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</si>
  <si>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</si>
  <si>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</si>
  <si>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</si>
  <si>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</si>
  <si>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</si>
  <si>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</si>
  <si>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</si>
  <si>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</si>
  <si>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</si>
  <si>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</si>
  <si>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</si>
  <si>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</si>
  <si>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</si>
  <si>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</si>
  <si>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</si>
  <si>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</si>
  <si>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</si>
  <si>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</si>
  <si>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</si>
  <si>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</si>
  <si>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</si>
  <si>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</si>
  <si>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</si>
  <si>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</si>
  <si>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</si>
  <si>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</si>
  <si>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</si>
  <si>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</si>
  <si>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</si>
  <si>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</si>
  <si>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</si>
  <si>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</si>
  <si>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</si>
  <si>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</si>
  <si>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</si>
  <si>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</si>
  <si>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</si>
  <si>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</si>
  <si>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</si>
  <si>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</si>
  <si>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</si>
  <si>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</si>
  <si>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</si>
  <si>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</si>
  <si>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</si>
  <si>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</si>
  <si>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</si>
  <si>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</si>
  <si>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</si>
  <si>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</si>
  <si>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</si>
  <si>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</si>
  <si>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</si>
  <si>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</si>
  <si>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</si>
  <si>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</si>
  <si>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</si>
  <si>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</si>
  <si>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</si>
  <si>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</si>
  <si>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</si>
  <si>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</si>
  <si>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</si>
  <si>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</si>
  <si>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</si>
  <si>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</si>
  <si>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</si>
  <si>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</si>
  <si>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</si>
  <si>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</si>
  <si>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</si>
  <si>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</si>
  <si>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</si>
  <si>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</si>
  <si>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</si>
  <si>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</si>
  <si>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</si>
  <si>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</si>
  <si>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</si>
  <si>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</si>
  <si>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</si>
  <si>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</si>
  <si>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</si>
  <si>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</si>
  <si>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</si>
  <si>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</si>
  <si>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</si>
  <si>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</si>
  <si>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</si>
  <si>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</si>
  <si>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</si>
  <si>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</si>
  <si>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</si>
  <si>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</si>
  <si>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</si>
  <si>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</si>
  <si>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</si>
  <si>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</si>
  <si>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</si>
  <si>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</si>
  <si>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</si>
  <si>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</si>
  <si>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</si>
  <si>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</si>
  <si>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</si>
  <si>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</si>
  <si>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</si>
  <si>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</si>
  <si>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</si>
  <si>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</si>
  <si>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</si>
  <si>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</si>
  <si>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</si>
  <si>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</si>
  <si>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</si>
  <si>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</si>
  <si>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</si>
  <si>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</si>
  <si>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</si>
  <si>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</si>
  <si>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</si>
  <si>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</si>
  <si>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</si>
  <si>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</si>
  <si>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</si>
  <si>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</si>
  <si>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</si>
  <si>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</si>
  <si>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</si>
  <si>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</si>
  <si>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</si>
  <si>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</si>
  <si>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</si>
  <si>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</si>
  <si>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</si>
  <si>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</si>
  <si>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</si>
  <si>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</si>
  <si>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</si>
  <si>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</si>
  <si>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</si>
  <si>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</si>
  <si>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</si>
  <si>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</si>
  <si>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</si>
  <si>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</si>
  <si>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</si>
  <si>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</si>
  <si>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</si>
  <si>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</si>
  <si>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</si>
  <si>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</si>
  <si>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</si>
  <si>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</si>
  <si>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</si>
  <si>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</si>
  <si>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</si>
  <si>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</si>
  <si>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</si>
  <si>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</si>
  <si>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</si>
  <si>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</si>
  <si>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</si>
  <si>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</si>
  <si>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</si>
  <si>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</si>
  <si>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</si>
  <si>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</si>
  <si>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</si>
  <si>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</si>
  <si>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</si>
  <si>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</si>
  <si>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</si>
  <si>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</si>
  <si>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</si>
  <si>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</si>
  <si>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</si>
  <si>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</si>
  <si>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</si>
  <si>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</si>
  <si>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</si>
  <si>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</si>
  <si>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</si>
  <si>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</si>
  <si>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</si>
  <si>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</si>
  <si>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</si>
  <si>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</si>
  <si>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</si>
  <si>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</si>
  <si>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</si>
  <si>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</si>
  <si>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</si>
  <si>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</si>
  <si>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</si>
  <si>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</si>
  <si>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</si>
  <si>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</si>
  <si>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</si>
  <si>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</si>
  <si>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</si>
  <si>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</si>
  <si>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</si>
  <si>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</si>
  <si>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</si>
  <si>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</si>
  <si>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</si>
  <si>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</si>
  <si>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</si>
  <si>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</si>
  <si>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</si>
  <si>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</si>
  <si>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</si>
  <si>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</si>
  <si>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</si>
  <si>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</si>
  <si>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</si>
  <si>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</si>
  <si>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</si>
  <si>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</si>
  <si>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</si>
  <si>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</si>
  <si>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</si>
  <si>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</si>
  <si>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</si>
  <si>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</si>
  <si>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</si>
  <si>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</si>
  <si>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</si>
  <si>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</si>
  <si>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</si>
  <si>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</si>
  <si>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</si>
  <si>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</si>
  <si>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</si>
  <si>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</si>
  <si>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</si>
  <si>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</si>
  <si>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</si>
  <si>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</si>
  <si>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</si>
  <si>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</si>
  <si>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</si>
  <si>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</si>
  <si>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</si>
  <si>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</si>
  <si>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</si>
  <si>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</si>
  <si>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</si>
  <si>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</si>
  <si>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</si>
  <si>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</si>
  <si>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</si>
  <si>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</si>
  <si>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</si>
  <si>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</si>
  <si>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</si>
  <si>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</si>
  <si>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</si>
  <si>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</si>
  <si>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</si>
  <si>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</si>
  <si>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</si>
  <si>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</si>
  <si>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</si>
  <si>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</si>
  <si>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</si>
  <si>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</si>
  <si>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</si>
  <si>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</si>
  <si>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</si>
  <si>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</si>
  <si>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</si>
  <si>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</si>
  <si>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</si>
  <si>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</si>
  <si>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</si>
  <si>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</si>
  <si>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</si>
  <si>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</si>
  <si>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</si>
  <si>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</si>
  <si>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</si>
  <si>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</si>
  <si>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</si>
  <si>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</si>
  <si>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</si>
  <si>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</si>
  <si>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</si>
  <si>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</si>
  <si>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</si>
  <si>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</si>
  <si>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</si>
  <si>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</si>
  <si>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</si>
  <si>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</si>
  <si>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</si>
  <si>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</si>
  <si>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</si>
  <si>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</si>
  <si>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</si>
  <si>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</si>
  <si>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</si>
  <si>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</si>
  <si>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</si>
  <si>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</si>
  <si>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</si>
  <si>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</si>
  <si>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</si>
  <si>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</si>
  <si>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</si>
  <si>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</si>
  <si>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</si>
  <si>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</si>
  <si>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</si>
  <si>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</si>
  <si>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</si>
  <si>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</si>
  <si>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</si>
  <si>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</si>
  <si>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</si>
  <si>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</si>
  <si>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</si>
  <si>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</si>
  <si>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</si>
  <si>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</si>
  <si>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</si>
  <si>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</si>
  <si>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</si>
  <si>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</si>
  <si>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</si>
  <si>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</si>
  <si>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</si>
  <si>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</si>
  <si>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</si>
  <si>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</si>
  <si>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</si>
  <si>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</si>
  <si>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</si>
  <si>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</si>
  <si>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</si>
  <si>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</si>
  <si>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</si>
  <si>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</si>
  <si>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</si>
  <si>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</si>
  <si>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</si>
  <si>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</si>
  <si>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</si>
  <si>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</si>
  <si>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</si>
  <si>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</si>
  <si>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</si>
  <si>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</si>
  <si>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</si>
  <si>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</si>
  <si>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</si>
  <si>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</si>
  <si>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</si>
  <si>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</si>
  <si>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</si>
  <si>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</si>
  <si>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</si>
  <si>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</si>
  <si>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</si>
  <si>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</si>
  <si>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</si>
  <si>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</si>
  <si>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</si>
  <si>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</si>
  <si>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</si>
  <si>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</si>
  <si>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</si>
  <si>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</si>
  <si>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</si>
  <si>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</si>
  <si>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</si>
  <si>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</si>
  <si>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</si>
  <si>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</si>
  <si>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</si>
  <si>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</si>
  <si>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</si>
  <si>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</si>
  <si>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</si>
  <si>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</si>
  <si>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</si>
  <si>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</si>
  <si>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</si>
  <si>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</si>
  <si>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</si>
  <si>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</si>
  <si>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</si>
  <si>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</si>
  <si>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</si>
  <si>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</si>
  <si>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</si>
  <si>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</si>
  <si>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</si>
  <si>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</si>
  <si>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</si>
  <si>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</si>
  <si>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</si>
  <si>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</si>
  <si>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</si>
  <si>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</si>
  <si>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</si>
  <si>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</si>
  <si>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</si>
  <si>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</si>
  <si>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</si>
  <si>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</si>
  <si>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</si>
  <si>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</si>
  <si>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</si>
  <si>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</si>
  <si>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</si>
  <si>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</si>
  <si>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</si>
  <si>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</si>
  <si>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</si>
  <si>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</si>
  <si>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</si>
  <si>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</si>
  <si>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</si>
  <si>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</si>
  <si>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</si>
  <si>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</si>
  <si>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</si>
  <si>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</si>
  <si>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</si>
  <si>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</si>
  <si>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</si>
  <si>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</si>
  <si>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</si>
  <si>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</si>
  <si>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</si>
  <si>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</si>
  <si>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</si>
  <si>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</si>
  <si>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</si>
  <si>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</si>
  <si>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</si>
  <si>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</si>
  <si>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</si>
  <si>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</si>
  <si>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</si>
  <si>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</si>
  <si>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</si>
  <si>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</si>
  <si>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</si>
  <si>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</si>
  <si>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</si>
  <si>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</si>
  <si>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</si>
  <si>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</si>
  <si>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</si>
  <si>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</si>
  <si>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</si>
  <si>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</si>
  <si>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</si>
  <si>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</si>
  <si>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</si>
  <si>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</si>
  <si>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</si>
  <si>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</si>
  <si>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</si>
  <si>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</si>
  <si>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</si>
  <si>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</si>
  <si>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</si>
  <si>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</si>
  <si>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</si>
  <si>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</si>
  <si>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</si>
  <si>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</si>
  <si>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</si>
  <si>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</si>
  <si>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</si>
  <si>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</si>
  <si>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</si>
  <si>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</si>
  <si>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</si>
  <si>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</si>
  <si>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</si>
  <si>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</si>
  <si>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</si>
  <si>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</si>
  <si>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</si>
  <si>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</si>
  <si>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</si>
  <si>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</si>
  <si>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</si>
  <si>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</si>
  <si>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</si>
  <si>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</si>
  <si>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</si>
  <si>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</si>
  <si>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</si>
  <si>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</si>
  <si>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</si>
  <si>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</si>
  <si>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</si>
  <si>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</si>
  <si>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</si>
  <si>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</si>
  <si>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</si>
  <si>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</si>
  <si>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</si>
  <si>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</si>
  <si>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</si>
  <si>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</si>
  <si>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</si>
  <si>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</si>
  <si>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</si>
  <si>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</si>
  <si>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</si>
  <si>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</si>
  <si>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</si>
  <si>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</si>
  <si>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</si>
  <si>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</si>
  <si>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</si>
  <si>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</si>
  <si>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</si>
  <si>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</si>
  <si>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</si>
  <si>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</si>
  <si>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</si>
  <si>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</si>
  <si>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</si>
  <si>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</si>
  <si>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</si>
  <si>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</si>
  <si>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</si>
  <si>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</si>
  <si>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</si>
  <si>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</si>
  <si>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</si>
  <si>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</si>
  <si>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</si>
  <si>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</si>
  <si>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</si>
  <si>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</si>
  <si>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</si>
  <si>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</si>
  <si>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</si>
  <si>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</si>
  <si>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</si>
  <si>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</si>
  <si>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</si>
  <si>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</si>
  <si>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</si>
  <si>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</si>
  <si>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</si>
  <si>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</si>
  <si>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</si>
  <si>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</si>
  <si>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</si>
  <si>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</si>
  <si>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</si>
  <si>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</si>
  <si>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</si>
  <si>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</si>
  <si>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</si>
  <si>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</si>
  <si>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</si>
  <si>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</si>
  <si>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</si>
  <si>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</si>
  <si>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</si>
  <si>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</si>
  <si>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</si>
  <si>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</si>
  <si>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</si>
  <si>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</si>
  <si>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</si>
  <si>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</si>
  <si>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</si>
  <si>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</si>
  <si>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</si>
  <si>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</si>
  <si>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</si>
  <si>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</si>
  <si>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</si>
  <si>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</si>
  <si>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</si>
  <si>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</si>
  <si>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</si>
  <si>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</si>
  <si>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</si>
  <si>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</si>
  <si>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</si>
  <si>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</si>
  <si>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</si>
  <si>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</si>
  <si>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</si>
  <si>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</si>
  <si>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</si>
  <si>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</si>
  <si>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</si>
  <si>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</si>
  <si>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</si>
  <si>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</si>
  <si>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</si>
  <si>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</si>
  <si>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</si>
  <si>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</si>
  <si>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</si>
  <si>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</si>
  <si>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</si>
  <si>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</si>
  <si>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</si>
  <si>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</si>
  <si>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</si>
  <si>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</si>
  <si>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</si>
  <si>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</si>
  <si>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</si>
  <si>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</si>
  <si>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</si>
  <si>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</si>
  <si>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</si>
  <si>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</si>
  <si>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</si>
  <si>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</si>
  <si>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</si>
  <si>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</si>
  <si>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</si>
  <si>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</si>
  <si>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</si>
  <si>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</si>
  <si>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</si>
  <si>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</si>
  <si>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</si>
  <si>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</si>
  <si>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</si>
  <si>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</si>
  <si>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</si>
  <si>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</si>
  <si>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</si>
  <si>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</si>
  <si>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</si>
  <si>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</si>
  <si>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</si>
  <si>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</si>
  <si>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</si>
  <si>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</si>
  <si>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</si>
  <si>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</si>
  <si>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</si>
  <si>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</si>
  <si>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</si>
  <si>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</si>
  <si>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</si>
  <si>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</si>
  <si>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</si>
  <si>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</si>
  <si>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</si>
  <si>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</si>
  <si>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</si>
  <si>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</si>
  <si>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</si>
  <si>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</si>
  <si>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</si>
  <si>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</si>
  <si>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</si>
  <si>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</si>
  <si>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</si>
  <si>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</si>
  <si>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</si>
  <si>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</si>
  <si>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</si>
  <si>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</si>
  <si>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</si>
  <si>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</si>
  <si>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</si>
  <si>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</si>
  <si>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</si>
  <si>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</si>
  <si>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</si>
  <si>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</si>
  <si>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</si>
  <si>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</si>
  <si>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</si>
  <si>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</si>
  <si>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</si>
  <si>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</si>
  <si>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</si>
  <si>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</si>
  <si>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</si>
  <si>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</si>
  <si>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</si>
  <si>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</si>
  <si>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</si>
  <si>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</si>
  <si>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</si>
  <si>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</si>
  <si>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</si>
  <si>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</si>
  <si>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</si>
  <si>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</si>
  <si>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</si>
  <si>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</si>
  <si>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</si>
  <si>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</si>
  <si>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</si>
  <si>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</si>
  <si>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</si>
  <si>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</si>
  <si>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</si>
  <si>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</si>
  <si>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</si>
  <si>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</si>
  <si>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</si>
  <si>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</si>
  <si>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</si>
  <si>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</si>
  <si>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</si>
  <si>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</si>
  <si>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</si>
  <si>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</si>
  <si>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</si>
  <si>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</si>
  <si>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</si>
  <si>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</si>
  <si>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</si>
  <si>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</si>
  <si>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</si>
  <si>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</si>
  <si>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</si>
  <si>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</si>
  <si>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</si>
  <si>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</si>
  <si>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</si>
  <si>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</si>
  <si>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</si>
  <si>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</si>
  <si>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</si>
  <si>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</si>
  <si>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</si>
  <si>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</si>
  <si>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</si>
  <si>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</si>
  <si>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</si>
  <si>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</si>
  <si>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</si>
  <si>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</si>
  <si>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</si>
  <si>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</si>
  <si>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</si>
  <si>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</si>
  <si>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</si>
  <si>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</si>
  <si>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</si>
  <si>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</si>
  <si>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</si>
  <si>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</si>
  <si>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</si>
  <si>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</si>
  <si>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</si>
  <si>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</si>
  <si>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</si>
  <si>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</si>
  <si>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</si>
  <si>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</si>
  <si>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</si>
  <si>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</si>
  <si>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</si>
  <si>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</si>
  <si>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</si>
  <si>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</si>
  <si>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</si>
  <si>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</si>
  <si>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</si>
  <si>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</si>
  <si>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</si>
  <si>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</si>
  <si>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</si>
  <si>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</si>
  <si>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</si>
  <si>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</si>
  <si>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</si>
  <si>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</si>
  <si>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</si>
  <si>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</si>
  <si>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</si>
  <si>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</si>
  <si>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</si>
  <si>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</si>
  <si>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</si>
  <si>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</si>
  <si>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</si>
  <si>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</si>
  <si>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</si>
  <si>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</si>
  <si>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</si>
  <si>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</si>
  <si>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</si>
  <si>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</si>
  <si>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</si>
  <si>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</si>
  <si>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</si>
  <si>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</si>
  <si>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</si>
  <si>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</si>
  <si>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</si>
  <si>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</si>
  <si>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</si>
  <si>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</si>
  <si>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</si>
  <si>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</si>
  <si>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</si>
  <si>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</si>
  <si>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</si>
  <si>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</si>
  <si>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</si>
  <si>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</si>
  <si>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</si>
  <si>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</si>
  <si>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</si>
  <si>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</si>
  <si>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</si>
  <si>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</si>
  <si>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</si>
  <si>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</si>
  <si>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</si>
  <si>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</si>
  <si>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</si>
  <si>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</si>
  <si>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</si>
  <si>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</si>
  <si>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</si>
  <si>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</si>
  <si>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</si>
  <si>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</si>
  <si>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</si>
  <si>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</si>
  <si>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</si>
  <si>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</si>
  <si>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</si>
  <si>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</si>
  <si>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</si>
  <si>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</si>
  <si>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</si>
  <si>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</si>
  <si>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</si>
  <si>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</si>
  <si>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</si>
  <si>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</si>
  <si>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</si>
  <si>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</si>
  <si>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</si>
  <si>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</si>
  <si>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</si>
  <si>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</si>
  <si>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</si>
  <si>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</si>
  <si>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</si>
  <si>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</si>
  <si>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</si>
  <si>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</si>
  <si>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</si>
  <si>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</si>
  <si>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</si>
  <si>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</si>
  <si>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</si>
  <si>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</si>
  <si>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</si>
  <si>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</si>
  <si>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</si>
  <si>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</si>
  <si>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</si>
  <si>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</si>
  <si>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</si>
  <si>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</si>
  <si>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</si>
  <si>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</si>
  <si>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</si>
  <si>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</si>
  <si>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</si>
  <si>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</si>
  <si>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</si>
  <si>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</si>
  <si>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</si>
  <si>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</si>
  <si>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</si>
  <si>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</si>
  <si>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</si>
  <si>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</si>
  <si>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</si>
  <si>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</si>
  <si>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</si>
  <si>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</si>
  <si>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</si>
  <si>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</si>
  <si>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</si>
  <si>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</si>
  <si>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</si>
  <si>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</si>
  <si>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</si>
  <si>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</si>
  <si>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</si>
  <si>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</si>
  <si>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</si>
  <si>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</si>
  <si>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</si>
  <si>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</si>
  <si>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</si>
  <si>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</si>
  <si>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</si>
  <si>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</si>
  <si>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</si>
  <si>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</si>
  <si>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</si>
  <si>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</si>
  <si>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</si>
  <si>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</si>
  <si>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</si>
  <si>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</si>
  <si>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</si>
  <si>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</si>
  <si>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</si>
  <si>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</si>
  <si>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</si>
  <si>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</si>
  <si>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</si>
  <si>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</si>
  <si>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</si>
  <si>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</si>
  <si>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</si>
  <si>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</si>
  <si>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</si>
  <si>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</si>
  <si>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</si>
  <si>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</si>
  <si>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</si>
  <si>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</si>
  <si>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</si>
  <si>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</si>
  <si>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</si>
  <si>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</si>
  <si>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</si>
  <si>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</si>
  <si>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</si>
  <si>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</si>
  <si>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</si>
  <si>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</si>
  <si>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</si>
  <si>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</si>
  <si>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</si>
  <si>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</si>
  <si>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</si>
  <si>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</si>
  <si>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</si>
  <si>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</si>
  <si>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</si>
  <si>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</si>
  <si>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</si>
  <si>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</si>
  <si>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</si>
  <si>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</si>
  <si>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</si>
  <si>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</si>
  <si>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</si>
  <si>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</si>
  <si>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</si>
  <si>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</si>
  <si>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</si>
  <si>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</si>
  <si>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</si>
  <si>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</si>
  <si>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</si>
  <si>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</si>
  <si>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</si>
  <si>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</si>
  <si>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</si>
  <si>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</si>
  <si>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</si>
  <si>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</si>
  <si>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</si>
  <si>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</si>
  <si>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</si>
  <si>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</si>
  <si>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</si>
  <si>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</si>
  <si>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</si>
  <si>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</si>
  <si>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</si>
  <si>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</si>
  <si>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</si>
  <si>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</si>
  <si>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</si>
  <si>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</si>
  <si>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</si>
  <si>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</si>
  <si>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</si>
  <si>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</si>
  <si>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</si>
  <si>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</si>
  <si>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</si>
  <si>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</si>
  <si>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</si>
  <si>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</si>
  <si>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</si>
  <si>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</si>
  <si>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</si>
  <si>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</si>
  <si>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</si>
  <si>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</si>
  <si>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</si>
  <si>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</si>
  <si>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</si>
  <si>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</si>
  <si>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</si>
  <si>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</si>
  <si>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</si>
  <si>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</si>
  <si>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</si>
  <si>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</si>
  <si>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</si>
  <si>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</si>
  <si>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</si>
  <si>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</si>
  <si>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</si>
  <si>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</si>
  <si>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</si>
  <si>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</si>
  <si>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</si>
  <si>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</si>
  <si>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</si>
  <si>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</si>
  <si>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</si>
  <si>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</si>
  <si>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</si>
  <si>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</si>
  <si>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</si>
  <si>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</si>
  <si>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</si>
  <si>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</si>
  <si>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</si>
  <si>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</si>
  <si>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</si>
  <si>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</si>
  <si>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</si>
  <si>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</si>
  <si>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</si>
  <si>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</si>
  <si>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</si>
  <si>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</si>
  <si>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</si>
  <si>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</si>
  <si>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</si>
  <si>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</si>
  <si>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</si>
  <si>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</si>
  <si>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</si>
  <si>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</si>
  <si>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</si>
  <si>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</si>
  <si>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</si>
  <si>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</si>
  <si>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</si>
  <si>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</si>
  <si>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</si>
  <si>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</si>
  <si>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</si>
  <si>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</si>
  <si>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</si>
  <si>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</si>
  <si>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</si>
  <si>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</si>
  <si>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</si>
  <si>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</si>
  <si>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</si>
  <si>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</si>
  <si>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</si>
  <si>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</si>
  <si>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</si>
  <si>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</si>
  <si>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</si>
  <si>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</si>
  <si>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</si>
  <si>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</si>
  <si>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</si>
  <si>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</si>
  <si>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</si>
  <si>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</si>
  <si>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</si>
  <si>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</si>
  <si>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</si>
  <si>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</si>
  <si>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</si>
  <si>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</si>
  <si>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</si>
  <si>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</si>
  <si>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</si>
  <si>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</si>
  <si>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</si>
  <si>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</si>
  <si>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</si>
  <si>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</si>
  <si>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</si>
  <si>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</si>
  <si>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</si>
  <si>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</si>
  <si>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</si>
  <si>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</si>
  <si>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</si>
  <si>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</si>
  <si>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</si>
  <si>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</si>
  <si>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</si>
  <si>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</si>
  <si>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</si>
  <si>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</si>
  <si>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</si>
  <si>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</si>
  <si>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</si>
  <si>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</si>
  <si>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</si>
  <si>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</si>
  <si>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</si>
  <si>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</si>
  <si>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</si>
  <si>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</si>
  <si>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</si>
  <si>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</si>
  <si>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</si>
  <si>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</si>
  <si>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</si>
  <si>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</si>
  <si>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</si>
  <si>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</si>
  <si>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</si>
  <si>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</si>
  <si>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</si>
  <si>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</si>
  <si>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</si>
  <si>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</si>
  <si>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</si>
  <si>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</si>
  <si>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</si>
  <si>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</si>
  <si>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</si>
  <si>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</si>
  <si>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</si>
  <si>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</si>
  <si>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</si>
  <si>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</si>
  <si>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</si>
  <si>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</si>
  <si>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</si>
  <si>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</si>
  <si>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</si>
  <si>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</si>
  <si>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</si>
  <si>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</si>
  <si>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</si>
  <si>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</si>
  <si>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</si>
  <si>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</si>
  <si>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</si>
  <si>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</si>
  <si>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</si>
  <si>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</si>
  <si>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</si>
  <si>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</si>
  <si>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</si>
  <si>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</si>
  <si>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</si>
  <si>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</si>
  <si>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</si>
  <si>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</si>
  <si>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</si>
  <si>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</si>
  <si>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</si>
  <si>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</si>
  <si>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</si>
  <si>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</si>
  <si>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</si>
  <si>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</si>
  <si>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</si>
  <si>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</si>
  <si>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</si>
  <si>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</si>
  <si>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</si>
  <si>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</si>
  <si>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</si>
  <si>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</si>
  <si>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</si>
  <si>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</si>
  <si>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</si>
  <si>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</si>
  <si>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</si>
  <si>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</si>
  <si>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</si>
  <si>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</si>
  <si>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</si>
  <si>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</si>
  <si>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</si>
  <si>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</si>
  <si>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</si>
  <si>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</si>
  <si>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</si>
  <si>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</si>
  <si>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</si>
  <si>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</si>
  <si>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</si>
  <si>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</si>
  <si>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</si>
  <si>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</si>
  <si>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</si>
  <si>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</si>
  <si>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</si>
  <si>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</si>
  <si>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</si>
  <si>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</si>
  <si>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</si>
  <si>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</si>
  <si>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</si>
  <si>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</si>
  <si>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</si>
  <si>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</si>
  <si>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</si>
  <si>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</si>
  <si>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</si>
  <si>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</si>
  <si>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</si>
  <si>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</si>
  <si>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</si>
  <si>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</si>
  <si>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</si>
  <si>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</si>
  <si>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</si>
  <si>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</si>
  <si>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</si>
  <si>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</si>
  <si>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</si>
  <si>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</si>
  <si>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</si>
  <si>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</si>
  <si>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</si>
  <si>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</si>
  <si>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</si>
  <si>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</si>
  <si>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</si>
  <si>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</si>
  <si>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</si>
  <si>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</si>
  <si>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</si>
  <si>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</si>
  <si>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</si>
  <si>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</si>
  <si>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</si>
  <si>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</si>
  <si>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</si>
  <si>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</si>
  <si>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</si>
  <si>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</si>
  <si>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</si>
  <si>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</si>
  <si>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</si>
  <si>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</si>
  <si>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</si>
  <si>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</si>
  <si>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</si>
  <si>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</si>
  <si>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</si>
  <si>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</si>
  <si>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</si>
  <si>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</si>
  <si>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</si>
  <si>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</si>
  <si>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</si>
  <si>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</si>
  <si>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</si>
  <si>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</si>
  <si>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</si>
  <si>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</si>
  <si>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</si>
  <si>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</si>
  <si>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</si>
  <si>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</si>
  <si>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</si>
  <si>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</si>
  <si>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</si>
  <si>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</si>
  <si>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</si>
  <si>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</si>
  <si>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</si>
  <si>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</si>
  <si>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</si>
  <si>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</si>
  <si>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</si>
  <si>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</si>
  <si>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</si>
  <si>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</si>
  <si>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</si>
  <si>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</si>
  <si>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</si>
  <si>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</si>
  <si>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</si>
  <si>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</si>
  <si>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</si>
  <si>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</si>
  <si>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</si>
  <si>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</si>
  <si>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</si>
  <si>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</si>
  <si>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</si>
  <si>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</si>
  <si>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</si>
  <si>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</si>
  <si>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</si>
  <si>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</si>
  <si>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</si>
  <si>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</si>
  <si>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</si>
  <si>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</si>
  <si>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</si>
  <si>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</si>
  <si>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</si>
  <si>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</si>
  <si>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</si>
  <si>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</si>
  <si>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</si>
  <si>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</si>
  <si>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</si>
  <si>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</si>
  <si>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</si>
  <si>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</si>
  <si>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</si>
  <si>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</si>
  <si>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</si>
  <si>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</si>
  <si>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</si>
  <si>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</si>
  <si>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</si>
  <si>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</si>
  <si>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</si>
  <si>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</si>
  <si>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</si>
  <si>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</si>
  <si>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</si>
  <si>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</si>
  <si>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</si>
  <si>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</si>
  <si>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</si>
  <si>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</si>
  <si>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</si>
  <si>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</si>
  <si>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</si>
  <si>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</si>
  <si>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</si>
  <si>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</si>
  <si>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</si>
  <si>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</si>
  <si>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</si>
  <si>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</si>
  <si>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</si>
  <si>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</si>
  <si>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</si>
  <si>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</si>
  <si>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</si>
  <si>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</si>
  <si>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</si>
  <si>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</si>
  <si>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</si>
  <si>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</si>
  <si>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</si>
  <si>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</si>
  <si>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</si>
  <si>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</si>
  <si>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</si>
  <si>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</si>
  <si>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</si>
  <si>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</si>
  <si>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</si>
  <si>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</si>
  <si>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</si>
  <si>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</si>
  <si>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</si>
  <si>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</si>
  <si>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</si>
  <si>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</si>
  <si>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</si>
  <si>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</si>
  <si>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</si>
  <si>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</si>
  <si>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</si>
  <si>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</si>
  <si>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</si>
  <si>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</si>
  <si>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</si>
  <si>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</si>
  <si>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</si>
  <si>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</si>
  <si>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</si>
  <si>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</si>
  <si>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</si>
  <si>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</si>
  <si>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</si>
  <si>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</si>
  <si>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</si>
  <si>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</si>
  <si>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</si>
  <si>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</si>
  <si>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</si>
  <si>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</si>
  <si>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</si>
  <si>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</si>
  <si>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</si>
  <si>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</si>
  <si>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</si>
  <si>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</si>
  <si>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</si>
  <si>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</si>
  <si>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</si>
  <si>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</si>
  <si>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</si>
  <si>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</si>
  <si>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</si>
  <si>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</si>
  <si>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</si>
  <si>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</si>
  <si>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</si>
  <si>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</si>
  <si>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</si>
  <si>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</si>
  <si>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</si>
  <si>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</si>
  <si>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</si>
  <si>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</si>
  <si>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</si>
  <si>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</si>
  <si>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</si>
  <si>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</si>
  <si>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</si>
  <si>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</si>
  <si>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</si>
  <si>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</si>
  <si>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</si>
  <si>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</si>
  <si>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</si>
  <si>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</si>
  <si>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</si>
  <si>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</si>
  <si>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</si>
  <si>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</si>
  <si>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</si>
  <si>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</si>
  <si>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</si>
  <si>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</si>
  <si>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</si>
  <si>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</si>
  <si>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</si>
  <si>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</si>
  <si>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</si>
  <si>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</si>
  <si>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</si>
  <si>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</si>
  <si>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</si>
  <si>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</si>
  <si>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</si>
  <si>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</si>
  <si>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</si>
  <si>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</si>
  <si>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</si>
  <si>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</si>
  <si>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</si>
  <si>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</si>
  <si>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</si>
  <si>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</si>
  <si>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</si>
  <si>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</si>
  <si>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</si>
  <si>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</si>
  <si>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</si>
  <si>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</si>
  <si>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</si>
  <si>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</si>
  <si>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</si>
  <si>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</si>
  <si>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</si>
  <si>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</si>
  <si>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</si>
  <si>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</si>
  <si>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</si>
  <si>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</si>
  <si>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</si>
  <si>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</si>
  <si>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</si>
  <si>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</si>
  <si>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</si>
  <si>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</si>
  <si>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</si>
  <si>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</si>
  <si>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</si>
  <si>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</si>
  <si>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</si>
  <si>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</si>
  <si>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</si>
  <si>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</si>
  <si>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</si>
  <si>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</si>
  <si>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</si>
  <si>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</si>
  <si>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</si>
  <si>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</si>
  <si>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</si>
  <si>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</si>
  <si>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</si>
  <si>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</si>
  <si>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</si>
  <si>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</si>
  <si>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</si>
  <si>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</si>
  <si>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</si>
  <si>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</si>
  <si>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</si>
  <si>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</si>
  <si>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</si>
  <si>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</si>
  <si>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</si>
  <si>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</si>
  <si>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</si>
  <si>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</si>
  <si>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</si>
  <si>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</si>
  <si>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</si>
  <si>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</si>
  <si>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</si>
  <si>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</si>
  <si>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</si>
  <si>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</si>
  <si>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</si>
  <si>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</si>
  <si>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</si>
  <si>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</si>
  <si>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</si>
  <si>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</si>
  <si>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</si>
  <si>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</si>
  <si>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</si>
  <si>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</si>
  <si>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</si>
  <si>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</si>
  <si>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</si>
  <si>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</si>
  <si>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</si>
  <si>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</si>
  <si>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</si>
  <si>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</si>
  <si>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</si>
  <si>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</si>
  <si>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</si>
  <si>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</si>
  <si>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</si>
  <si>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</si>
  <si>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</si>
  <si>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</si>
  <si>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</si>
  <si>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</si>
  <si>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</si>
  <si>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</si>
  <si>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</si>
  <si>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</si>
  <si>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</si>
  <si>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</si>
  <si>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</si>
  <si>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</si>
  <si>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</si>
  <si>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</si>
  <si>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</si>
  <si>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</si>
  <si>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</si>
  <si>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</si>
  <si>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</si>
  <si>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</si>
  <si>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</si>
  <si>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</si>
  <si>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</si>
  <si>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</si>
  <si>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</si>
  <si>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</si>
  <si>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</si>
  <si>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</si>
  <si>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</si>
  <si>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</si>
  <si>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</si>
  <si>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</si>
  <si>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</si>
  <si>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</si>
  <si>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</si>
  <si>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</si>
  <si>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</si>
  <si>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</si>
  <si>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</si>
  <si>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</si>
  <si>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</si>
  <si>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</si>
  <si>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</si>
  <si>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</si>
  <si>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</si>
  <si>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</si>
  <si>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</si>
  <si>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</si>
  <si>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</si>
  <si>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</si>
  <si>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</si>
  <si>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</si>
  <si>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</si>
  <si>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</si>
  <si>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</si>
  <si>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</si>
  <si>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</si>
  <si>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</si>
  <si>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</si>
  <si>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</si>
  <si>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</si>
  <si>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</si>
  <si>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</si>
  <si>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</si>
  <si>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</si>
  <si>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</si>
  <si>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</si>
  <si>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</si>
  <si>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</si>
  <si>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</si>
  <si>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</si>
  <si>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</si>
  <si>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</si>
  <si>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</si>
  <si>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</si>
  <si>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</si>
  <si>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</si>
  <si>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</si>
  <si>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</si>
  <si>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</si>
  <si>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</si>
  <si>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</si>
  <si>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</si>
  <si>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</si>
  <si>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</si>
  <si>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</si>
  <si>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</si>
  <si>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</si>
  <si>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</si>
  <si>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</si>
  <si>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</si>
  <si>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</si>
  <si>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</si>
  <si>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</si>
  <si>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</si>
  <si>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</si>
  <si>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</si>
  <si>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</si>
  <si>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</si>
  <si>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</si>
  <si>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</si>
  <si>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</si>
  <si>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</si>
  <si>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</si>
  <si>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</si>
  <si>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</si>
  <si>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</si>
  <si>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</si>
  <si>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</si>
  <si>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</si>
  <si>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</si>
  <si>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</si>
  <si>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</si>
  <si>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</si>
  <si>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</si>
  <si>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</si>
  <si>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</si>
  <si>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</si>
  <si>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</si>
  <si>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</si>
  <si>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</si>
  <si>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</si>
  <si>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</si>
  <si>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</si>
  <si>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</si>
  <si>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</si>
  <si>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</si>
  <si>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</si>
  <si>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</si>
  <si>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</si>
  <si>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</si>
  <si>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</si>
  <si>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</si>
  <si>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</si>
  <si>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</si>
  <si>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</si>
  <si>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</si>
  <si>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</si>
  <si>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</si>
  <si>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</si>
  <si>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</si>
  <si>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</si>
  <si>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</si>
  <si>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</si>
  <si>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</si>
  <si>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</si>
  <si>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</si>
  <si>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</si>
  <si>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</si>
  <si>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</si>
  <si>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</si>
  <si>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</si>
  <si>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</si>
  <si>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</si>
  <si>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</si>
  <si>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</si>
  <si>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</si>
  <si>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</si>
  <si>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</si>
  <si>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</si>
  <si>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</si>
  <si>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</si>
  <si>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</si>
  <si>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</si>
  <si>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</si>
  <si>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</si>
  <si>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</si>
  <si>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</si>
  <si>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</si>
  <si>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</si>
  <si>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</si>
  <si>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</si>
  <si>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</si>
  <si>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</si>
  <si>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</si>
  <si>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</si>
  <si>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</si>
  <si>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</si>
  <si>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</si>
  <si>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</si>
  <si>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</si>
  <si>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</si>
  <si>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</si>
  <si>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</si>
  <si>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</si>
  <si>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</si>
  <si>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</si>
  <si>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</si>
  <si>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</si>
  <si>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</si>
  <si>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</si>
  <si>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</si>
  <si>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</si>
  <si>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</si>
  <si>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</si>
  <si>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</si>
  <si>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</si>
  <si>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</si>
  <si>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</si>
  <si>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</si>
  <si>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</si>
  <si>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</si>
  <si>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</si>
  <si>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</si>
  <si>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</si>
  <si>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</si>
  <si>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</si>
  <si>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</si>
  <si>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</si>
  <si>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</si>
  <si>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</si>
  <si>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</si>
  <si>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</si>
  <si>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</si>
  <si>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</si>
  <si>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</si>
  <si>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</si>
  <si>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</si>
  <si>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</si>
  <si>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</si>
  <si>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</si>
  <si>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</si>
  <si>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</si>
  <si>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</si>
  <si>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</si>
  <si>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</si>
  <si>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</si>
  <si>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</si>
  <si>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</si>
  <si>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</si>
  <si>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</si>
  <si>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</si>
  <si>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</si>
  <si>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</si>
  <si>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</si>
  <si>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</si>
  <si>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</si>
  <si>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</si>
  <si>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</si>
  <si>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</si>
  <si>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</si>
  <si>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</si>
  <si>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</si>
  <si>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</si>
  <si>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</si>
  <si>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</si>
  <si>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</si>
  <si>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</si>
  <si>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</si>
  <si>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</si>
  <si>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</si>
  <si>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</si>
  <si>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</si>
  <si>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</si>
  <si>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</si>
  <si>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</si>
  <si>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</si>
  <si>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</si>
  <si>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</si>
  <si>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</si>
  <si>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</si>
  <si>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</si>
  <si>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</si>
  <si>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</si>
  <si>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</si>
  <si>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</si>
  <si>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</si>
  <si>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</si>
  <si>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</si>
  <si>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</si>
  <si>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</si>
  <si>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</si>
  <si>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</si>
  <si>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</si>
  <si>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</si>
  <si>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</si>
  <si>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</si>
  <si>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</si>
  <si>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</si>
  <si>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</si>
  <si>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</si>
  <si>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</si>
  <si>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</si>
  <si>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</si>
  <si>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</si>
  <si>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</si>
  <si>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</si>
  <si>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</si>
  <si>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</si>
  <si>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</si>
  <si>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</si>
  <si>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</si>
  <si>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</si>
  <si>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</si>
  <si>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</si>
  <si>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</si>
  <si>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</si>
  <si>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</si>
  <si>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</si>
  <si>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</si>
  <si>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</si>
  <si>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</si>
  <si>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</si>
  <si>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</si>
  <si>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</si>
  <si>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</si>
  <si>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</si>
  <si>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</si>
  <si>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</si>
  <si>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</si>
  <si>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</si>
  <si>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</si>
  <si>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</si>
  <si>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</si>
  <si>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</si>
  <si>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</si>
  <si>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</si>
  <si>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</si>
  <si>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</si>
  <si>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</si>
  <si>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</si>
  <si>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</si>
  <si>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</si>
  <si>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</si>
  <si>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</si>
  <si>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</si>
  <si>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</si>
  <si>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</si>
  <si>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</si>
  <si>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</si>
  <si>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</si>
  <si>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</si>
  <si>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</si>
  <si>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</si>
  <si>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</si>
  <si>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</si>
  <si>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</si>
  <si>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</si>
  <si>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</si>
  <si>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</si>
  <si>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</si>
  <si>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</si>
  <si>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</si>
  <si>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</si>
  <si>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</si>
  <si>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</si>
  <si>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</si>
  <si>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</si>
  <si>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</si>
  <si>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</si>
  <si>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</si>
  <si>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</si>
  <si>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</si>
  <si>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</si>
  <si>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</si>
  <si>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</si>
  <si>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</si>
  <si>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</si>
  <si>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</si>
  <si>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</si>
  <si>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</si>
  <si>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</si>
  <si>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</si>
  <si>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</si>
  <si>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</si>
  <si>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</si>
  <si>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</si>
  <si>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</si>
  <si>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</si>
  <si>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</si>
  <si>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</si>
  <si>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</si>
  <si>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</si>
  <si>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</si>
  <si>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</si>
  <si>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</si>
  <si>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</si>
  <si>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</si>
  <si>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</si>
  <si>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</si>
  <si>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</si>
  <si>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</si>
  <si>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</si>
  <si>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</si>
  <si>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</si>
  <si>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</si>
  <si>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</si>
  <si>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</si>
  <si>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</si>
  <si>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</si>
  <si>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</si>
  <si>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</si>
  <si>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</si>
  <si>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</si>
  <si>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</si>
  <si>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</si>
  <si>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</si>
  <si>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</si>
  <si>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</si>
  <si>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</si>
  <si>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</si>
  <si>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</si>
  <si>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</si>
  <si>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</si>
  <si>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</si>
  <si>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</si>
  <si>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</si>
  <si>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</si>
  <si>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</si>
  <si>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</si>
  <si>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</si>
  <si>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</si>
  <si>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</si>
  <si>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</si>
  <si>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</si>
  <si>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</si>
  <si>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</si>
  <si>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</si>
  <si>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</si>
  <si>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</si>
  <si>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</si>
  <si>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</si>
  <si>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</si>
  <si>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</si>
  <si>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</si>
  <si>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</si>
  <si>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</si>
  <si>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</si>
  <si>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</si>
  <si>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</si>
  <si>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</si>
  <si>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</si>
  <si>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</si>
  <si>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</si>
  <si>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</si>
  <si>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</si>
  <si>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</si>
  <si>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</si>
  <si>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</si>
  <si>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</si>
  <si>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</si>
  <si>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</si>
  <si>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</si>
  <si>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</si>
  <si>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</si>
  <si>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</si>
  <si>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</si>
  <si>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</si>
  <si>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</si>
  <si>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</si>
  <si>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</si>
  <si>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</si>
  <si>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</si>
  <si>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</si>
  <si>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</si>
  <si>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</si>
  <si>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</si>
  <si>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</si>
  <si>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</si>
  <si>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</si>
  <si>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</si>
  <si>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</si>
  <si>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</si>
  <si>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</si>
  <si>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</si>
  <si>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</si>
  <si>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</si>
  <si>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</si>
  <si>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</si>
  <si>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</si>
  <si>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</si>
  <si>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</si>
  <si>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</si>
  <si>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</si>
  <si>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</si>
  <si>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</si>
  <si>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</si>
  <si>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</si>
  <si>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</si>
  <si>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</si>
  <si>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</si>
  <si>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</si>
  <si>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</si>
  <si>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</si>
  <si>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</si>
  <si>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</si>
  <si>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</si>
  <si>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</si>
  <si>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</si>
  <si>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</si>
  <si>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</si>
  <si>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</si>
  <si>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</si>
  <si>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</si>
  <si>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</si>
  <si>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</si>
  <si>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</si>
  <si>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</si>
  <si>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</si>
  <si>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</si>
  <si>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</si>
  <si>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</si>
  <si>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</si>
  <si>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</si>
  <si>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</si>
  <si>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</si>
  <si>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</si>
  <si>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</si>
  <si>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</si>
  <si>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</si>
  <si>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</si>
  <si>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</si>
  <si>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</si>
  <si>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</si>
  <si>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</si>
  <si>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</si>
  <si>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</si>
  <si>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</si>
  <si>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</si>
  <si>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</si>
  <si>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</si>
  <si>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</si>
  <si>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</si>
  <si>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</si>
  <si>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</si>
  <si>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</si>
  <si>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</si>
  <si>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</si>
  <si>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</si>
  <si>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</si>
  <si>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</si>
  <si>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</si>
  <si>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</si>
  <si>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</si>
  <si>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</si>
  <si>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</si>
  <si>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</si>
  <si>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</si>
  <si>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</si>
  <si>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</si>
  <si>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</si>
  <si>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</si>
  <si>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</si>
  <si>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</si>
  <si>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</si>
  <si>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</si>
  <si>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</si>
  <si>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</si>
  <si>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</si>
  <si>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</si>
  <si>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</si>
  <si>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</si>
  <si>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</si>
  <si>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</si>
  <si>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</si>
  <si>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</si>
  <si>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</si>
  <si>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</si>
  <si>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</si>
  <si>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</si>
  <si>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</si>
  <si>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</si>
  <si>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</si>
  <si>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</si>
  <si>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</si>
  <si>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</si>
  <si>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</si>
  <si>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</si>
  <si>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</si>
  <si>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</si>
  <si>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</si>
  <si>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</si>
  <si>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</si>
  <si>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</si>
  <si>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</si>
  <si>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</si>
  <si>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</si>
  <si>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</si>
  <si>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</si>
  <si>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</si>
  <si>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</si>
  <si>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</si>
  <si>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</si>
  <si>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</si>
  <si>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</si>
  <si>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</si>
  <si>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</si>
  <si>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</si>
  <si>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</si>
  <si>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</si>
  <si>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</si>
  <si>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</si>
  <si>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</si>
  <si>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</si>
  <si>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</si>
  <si>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</si>
  <si>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</si>
  <si>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</si>
  <si>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</si>
  <si>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</si>
  <si>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</si>
  <si>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</si>
  <si>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</si>
  <si>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</si>
  <si>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</si>
  <si>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</si>
  <si>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</si>
  <si>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</si>
  <si>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</si>
  <si>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</si>
  <si>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</si>
  <si>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</si>
  <si>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</si>
  <si>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</si>
  <si>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</si>
  <si>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</si>
  <si>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</si>
  <si>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</si>
  <si>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</si>
  <si>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</si>
  <si>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</si>
  <si>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</si>
  <si>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</si>
  <si>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</si>
  <si>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</si>
  <si>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</si>
  <si>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</si>
  <si>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</si>
  <si>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</si>
  <si>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</si>
  <si>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</si>
  <si>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</si>
  <si>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</si>
  <si>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</si>
  <si>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</si>
  <si>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</si>
  <si>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</si>
  <si>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</si>
  <si>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</si>
  <si>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</si>
  <si>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</si>
  <si>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</si>
  <si>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</si>
  <si>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</si>
  <si>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</si>
  <si>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</si>
  <si>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</si>
  <si>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</si>
  <si>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</si>
  <si>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</si>
  <si>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</si>
  <si>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</si>
  <si>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</si>
  <si>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</si>
  <si>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</si>
  <si>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</si>
  <si>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</si>
  <si>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</si>
  <si>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</si>
  <si>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</si>
  <si>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</si>
  <si>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</si>
  <si>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</si>
  <si>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</si>
  <si>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</si>
  <si>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</si>
  <si>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</si>
  <si>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</si>
  <si>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</si>
  <si>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</si>
  <si>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</si>
  <si>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</si>
  <si>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</si>
  <si>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</si>
  <si>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</si>
  <si>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</si>
  <si>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</si>
  <si>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</si>
  <si>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</si>
  <si>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</si>
  <si>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</si>
  <si>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</si>
  <si>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</si>
  <si>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</si>
  <si>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</si>
  <si>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</si>
  <si>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</si>
  <si>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</si>
  <si>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</si>
  <si>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</si>
  <si>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</si>
  <si>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</si>
  <si>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</si>
  <si>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</si>
  <si>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</si>
  <si>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</si>
  <si>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</si>
  <si>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</si>
  <si>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</si>
  <si>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</si>
  <si>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</si>
  <si>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</si>
  <si>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</si>
  <si>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</si>
  <si>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</si>
  <si>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</si>
  <si>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</si>
  <si>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</si>
  <si>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</si>
  <si>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</si>
  <si>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</si>
  <si>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</si>
  <si>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</si>
  <si>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</si>
  <si>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</si>
  <si>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</si>
  <si>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</si>
  <si>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</si>
  <si>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</si>
  <si>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</si>
  <si>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</si>
  <si>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</si>
  <si>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</si>
  <si>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</si>
  <si>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</si>
  <si>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</si>
  <si>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</si>
  <si>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</si>
  <si>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</si>
  <si>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</si>
  <si>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</si>
  <si>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</si>
  <si>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</si>
  <si>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</si>
  <si>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</si>
  <si>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</si>
  <si>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</si>
  <si>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</si>
  <si>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</si>
  <si>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</si>
  <si>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</si>
  <si>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</si>
  <si>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</si>
  <si>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</si>
  <si>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</si>
  <si>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</si>
  <si>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</si>
  <si>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</si>
  <si>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</si>
  <si>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</si>
  <si>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</si>
  <si>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</si>
  <si>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</si>
  <si>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</si>
  <si>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</si>
  <si>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</si>
  <si>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</si>
  <si>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</si>
  <si>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</si>
  <si>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</si>
  <si>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</si>
  <si>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</si>
  <si>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</si>
  <si>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</si>
  <si>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</si>
  <si>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</si>
  <si>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</si>
  <si>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</si>
  <si>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</si>
  <si>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</si>
  <si>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</si>
  <si>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</si>
  <si>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</si>
  <si>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</si>
  <si>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</si>
  <si>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</si>
  <si>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</si>
  <si>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</si>
  <si>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</si>
  <si>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</si>
  <si>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</si>
  <si>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</si>
  <si>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</si>
  <si>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</si>
  <si>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</si>
  <si>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</si>
  <si>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</si>
  <si>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</si>
  <si>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</si>
  <si>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</si>
  <si>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</si>
  <si>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</si>
  <si>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</si>
  <si>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</si>
  <si>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</si>
  <si>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</si>
  <si>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</si>
  <si>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</si>
  <si>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</si>
  <si>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</si>
  <si>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</si>
  <si>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</si>
  <si>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</si>
  <si>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</si>
  <si>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</si>
  <si>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</si>
  <si>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</si>
  <si>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</si>
  <si>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</si>
  <si>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</si>
  <si>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</si>
  <si>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</si>
  <si>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</si>
  <si>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</si>
  <si>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</si>
  <si>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</si>
  <si>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</si>
  <si>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</si>
  <si>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</si>
  <si>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</si>
  <si>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</si>
  <si>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</si>
  <si>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</si>
  <si>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</si>
  <si>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</si>
  <si>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</si>
  <si>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</si>
  <si>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</si>
  <si>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</si>
  <si>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</si>
  <si>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</si>
  <si>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</si>
  <si>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</si>
  <si>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</si>
  <si>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</si>
  <si>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</si>
  <si>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</si>
  <si>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</si>
  <si>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</si>
  <si>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</si>
  <si>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</si>
  <si>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</si>
  <si>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</si>
  <si>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</si>
  <si>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</si>
  <si>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</si>
  <si>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</si>
  <si>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</si>
  <si>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</si>
  <si>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</si>
  <si>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</si>
  <si>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</si>
  <si>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</si>
  <si>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</si>
  <si>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</si>
  <si>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</si>
  <si>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</si>
  <si>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</si>
  <si>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</si>
  <si>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</si>
  <si>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</si>
  <si>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</si>
  <si>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</si>
  <si>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</si>
  <si>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</si>
  <si>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</si>
  <si>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</si>
  <si>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</si>
  <si>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</si>
  <si>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</si>
  <si>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</si>
  <si>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</si>
  <si>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</si>
  <si>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</si>
  <si>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</si>
  <si>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</si>
  <si>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</si>
  <si>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</si>
  <si>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</si>
  <si>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</si>
  <si>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</si>
  <si>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</si>
  <si>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</si>
  <si>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</si>
  <si>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</si>
  <si>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</si>
  <si>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</si>
  <si>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</si>
  <si>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</si>
  <si>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</si>
  <si>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</si>
  <si>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</si>
  <si>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</si>
  <si>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</si>
  <si>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</si>
  <si>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</si>
  <si>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</si>
  <si>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</si>
  <si>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</si>
  <si>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</si>
  <si>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</si>
  <si>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</si>
  <si>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</si>
  <si>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</si>
  <si>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</si>
  <si>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</si>
  <si>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</si>
  <si>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</si>
  <si>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</si>
  <si>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</si>
  <si>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</si>
  <si>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</si>
  <si>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</si>
  <si>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</si>
  <si>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</si>
  <si>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</si>
  <si>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</si>
  <si>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</si>
  <si>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</si>
  <si>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</si>
  <si>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</si>
  <si>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</si>
  <si>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</si>
  <si>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</si>
  <si>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</si>
  <si>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</si>
  <si>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</si>
  <si>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</si>
  <si>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</si>
  <si>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</si>
  <si>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</si>
  <si>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</si>
  <si>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</si>
  <si>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</si>
  <si>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</si>
  <si>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</si>
  <si>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</si>
  <si>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</si>
  <si>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</si>
  <si>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</si>
  <si>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</si>
  <si>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</si>
  <si>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</si>
  <si>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</si>
  <si>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</si>
  <si>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</si>
  <si>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</si>
  <si>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</si>
  <si>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</si>
  <si>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</si>
  <si>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</si>
  <si>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</si>
  <si>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</si>
  <si>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</si>
  <si>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</si>
  <si>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</si>
  <si>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</si>
  <si>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</si>
  <si>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</si>
  <si>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</si>
  <si>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</si>
  <si>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</si>
  <si>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</si>
  <si>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</si>
  <si>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</si>
  <si>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</si>
  <si>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</si>
  <si>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</si>
  <si>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</si>
  <si>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</si>
  <si>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</si>
  <si>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</si>
  <si>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</si>
  <si>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</si>
  <si>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</si>
  <si>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</si>
  <si>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</si>
  <si>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</si>
  <si>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</si>
  <si>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</si>
  <si>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</si>
  <si>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</si>
  <si>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</si>
  <si>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</si>
  <si>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</si>
  <si>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</si>
  <si>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</si>
  <si>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</si>
  <si>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</si>
  <si>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</si>
  <si>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</si>
  <si>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</si>
  <si>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</si>
  <si>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</si>
  <si>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</si>
  <si>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</si>
  <si>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</si>
  <si>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</si>
  <si>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</si>
  <si>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</si>
  <si>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</si>
  <si>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</si>
  <si>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</si>
  <si>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</si>
  <si>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</si>
  <si>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</si>
  <si>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</si>
  <si>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</si>
  <si>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</si>
  <si>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</si>
  <si>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</si>
  <si>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</si>
  <si>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</si>
  <si>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</si>
  <si>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</si>
  <si>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</si>
  <si>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</si>
  <si>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</si>
  <si>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</si>
  <si>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</si>
  <si>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</si>
  <si>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</si>
  <si>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</si>
  <si>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</si>
  <si>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</si>
  <si>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</si>
  <si>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</si>
  <si>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</si>
  <si>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</si>
  <si>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</si>
  <si>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</si>
  <si>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</si>
  <si>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</si>
  <si>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</si>
  <si>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</si>
  <si>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</si>
  <si>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</si>
  <si>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</si>
  <si>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</si>
  <si>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</si>
  <si>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</si>
  <si>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</si>
  <si>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</si>
  <si>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</si>
  <si>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</si>
  <si>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</si>
  <si>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</si>
  <si>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</si>
  <si>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</si>
  <si>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</si>
  <si>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</si>
  <si>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</si>
  <si>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</si>
  <si>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</si>
  <si>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</si>
  <si>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</si>
  <si>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</si>
  <si>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</si>
  <si>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</si>
  <si>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</si>
  <si>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</si>
  <si>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</si>
  <si>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</si>
  <si>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</si>
  <si>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</si>
  <si>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</si>
  <si>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</si>
  <si>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</si>
  <si>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</si>
  <si>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</si>
  <si>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</si>
  <si>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</si>
  <si>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</si>
  <si>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</si>
  <si>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</si>
  <si>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</si>
  <si>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</si>
  <si>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</si>
  <si>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</si>
  <si>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</si>
  <si>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</si>
  <si>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</si>
  <si>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</si>
  <si>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</si>
  <si>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</si>
  <si>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</si>
  <si>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</si>
  <si>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</si>
  <si>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</si>
  <si>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</si>
  <si>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</si>
  <si>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</si>
  <si>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</si>
  <si>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</si>
  <si>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</si>
  <si>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</si>
  <si>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</si>
  <si>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</si>
  <si>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</si>
  <si>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</si>
  <si>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</si>
  <si>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</si>
  <si>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</si>
  <si>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</si>
  <si>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</si>
  <si>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</si>
  <si>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</si>
  <si>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</si>
  <si>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</si>
  <si>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</si>
  <si>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</si>
  <si>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</si>
  <si>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</si>
  <si>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</si>
  <si>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</si>
  <si>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</si>
  <si>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</si>
  <si>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</si>
  <si>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</si>
  <si>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</si>
  <si>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</si>
  <si>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</si>
  <si>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</si>
  <si>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</si>
  <si>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</si>
  <si>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</si>
  <si>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</si>
  <si>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</si>
  <si>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</si>
  <si>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</si>
  <si>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</si>
  <si>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</si>
  <si>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</si>
  <si>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</si>
  <si>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</si>
  <si>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</si>
  <si>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</si>
  <si>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</si>
  <si>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</si>
  <si>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</si>
  <si>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</si>
  <si>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</si>
  <si>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</si>
  <si>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</si>
  <si>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</si>
  <si>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</si>
  <si>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</si>
  <si>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</si>
  <si>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</si>
  <si>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</si>
  <si>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</si>
  <si>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</si>
  <si>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</si>
  <si>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</si>
  <si>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</si>
  <si>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</si>
  <si>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</si>
  <si>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</si>
  <si>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</si>
  <si>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</si>
  <si>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</si>
  <si>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</si>
  <si>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</si>
  <si>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</si>
  <si>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</si>
  <si>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</si>
  <si>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</si>
  <si>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</si>
  <si>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</si>
  <si>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</si>
  <si>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</si>
  <si>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</si>
  <si>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</si>
  <si>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</si>
  <si>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</si>
  <si>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</si>
  <si>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</si>
  <si>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</si>
  <si>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</si>
  <si>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</si>
  <si>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</si>
  <si>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</si>
  <si>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</si>
  <si>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</si>
  <si>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</si>
  <si>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</si>
  <si>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</si>
  <si>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</si>
  <si>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</si>
  <si>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</si>
  <si>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</si>
  <si>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</si>
  <si>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</si>
  <si>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</si>
  <si>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</si>
  <si>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</si>
  <si>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</si>
  <si>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</si>
  <si>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</si>
  <si>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</si>
  <si>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</si>
  <si>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</si>
  <si>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</si>
  <si>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</si>
  <si>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</si>
  <si>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</si>
  <si>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</si>
  <si>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</si>
  <si>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</si>
  <si>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</si>
  <si>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</si>
  <si>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</si>
  <si>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</si>
  <si>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</si>
  <si>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</si>
  <si>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</si>
  <si>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</si>
  <si>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</si>
  <si>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</si>
  <si>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</si>
  <si>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</si>
  <si>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</si>
  <si>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</si>
  <si>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</si>
  <si>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</si>
  <si>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</si>
  <si>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</si>
  <si>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</si>
  <si>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</si>
  <si>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</si>
  <si>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</si>
  <si>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</si>
  <si>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</si>
  <si>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</si>
  <si>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</si>
  <si>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</si>
  <si>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</si>
  <si>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</si>
  <si>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</si>
  <si>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</si>
  <si>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</si>
  <si>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</si>
  <si>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</si>
  <si>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</si>
  <si>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</si>
  <si>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</si>
  <si>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</si>
  <si>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</si>
  <si>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</si>
  <si>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</si>
  <si>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</si>
  <si>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</si>
  <si>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</si>
  <si>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</si>
  <si>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</si>
  <si>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</si>
  <si>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</si>
  <si>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</si>
  <si>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</si>
  <si>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</si>
  <si>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</si>
  <si>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</si>
  <si>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</si>
  <si>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</si>
  <si>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</si>
  <si>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</si>
  <si>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</si>
  <si>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</si>
  <si>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</si>
  <si>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</si>
  <si>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</si>
  <si>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</si>
  <si>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</si>
  <si>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</si>
  <si>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</si>
  <si>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</si>
  <si>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</si>
  <si>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</si>
  <si>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</si>
  <si>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</si>
  <si>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</si>
  <si>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</si>
  <si>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</si>
  <si>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</si>
  <si>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</si>
  <si>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</si>
  <si>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</si>
  <si>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</si>
  <si>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</si>
  <si>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</si>
  <si>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</si>
  <si>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</si>
  <si>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</si>
  <si>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</si>
  <si>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</si>
  <si>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</si>
  <si>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</si>
  <si>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</si>
  <si>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</si>
  <si>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</si>
  <si>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</si>
  <si>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</si>
  <si>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</si>
  <si>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</si>
  <si>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</si>
  <si>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</si>
  <si>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</si>
  <si>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</si>
  <si>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</si>
  <si>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</si>
  <si>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</si>
  <si>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</si>
  <si>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</si>
  <si>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</si>
  <si>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</si>
  <si>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</si>
  <si>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</si>
  <si>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</si>
  <si>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</si>
  <si>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</si>
  <si>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</si>
  <si>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</si>
  <si>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</si>
  <si>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</si>
  <si>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</si>
  <si>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</si>
  <si>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</si>
  <si>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</si>
  <si>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</si>
  <si>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</si>
  <si>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</si>
  <si>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</si>
  <si>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</si>
  <si>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</si>
  <si>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</si>
  <si>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</si>
  <si>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</si>
  <si>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</si>
  <si>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</si>
  <si>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</si>
  <si>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</si>
  <si>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</si>
  <si>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</si>
  <si>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</si>
  <si>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</si>
  <si>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</si>
  <si>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</si>
  <si>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</si>
  <si>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</si>
  <si>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</si>
  <si>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</si>
  <si>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</si>
  <si>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</si>
  <si>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</si>
  <si>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</si>
  <si>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</si>
  <si>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</si>
  <si>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</si>
  <si>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</si>
  <si>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</si>
  <si>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</si>
  <si>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</si>
  <si>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</si>
  <si>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</si>
  <si>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</si>
  <si>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</si>
  <si>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</si>
  <si>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</si>
  <si>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</si>
  <si>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</si>
  <si>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</si>
  <si>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</si>
  <si>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</si>
  <si>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</si>
  <si>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</si>
  <si>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</si>
  <si>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</si>
  <si>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</si>
  <si>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</si>
  <si>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</si>
  <si>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</si>
  <si>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</si>
  <si>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</si>
  <si>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</si>
  <si>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</si>
  <si>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</si>
  <si>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</si>
  <si>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</si>
  <si>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</si>
  <si>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</si>
  <si>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</si>
  <si>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</si>
  <si>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</si>
  <si>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</si>
  <si>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</si>
  <si>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</si>
  <si>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</si>
  <si>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</si>
  <si>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</si>
  <si>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</si>
  <si>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</si>
  <si>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</si>
  <si>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</si>
  <si>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</si>
  <si>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</si>
  <si>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</si>
  <si>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</si>
  <si>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</si>
  <si>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</si>
  <si>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</si>
  <si>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</si>
  <si>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</si>
  <si>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</si>
  <si>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</si>
  <si>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</si>
  <si>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</si>
  <si>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</si>
  <si>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</si>
  <si>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</si>
  <si>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</si>
  <si>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</si>
  <si>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</si>
  <si>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</si>
  <si>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</si>
  <si>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</si>
  <si>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</si>
  <si>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</si>
  <si>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</si>
  <si>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</si>
  <si>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</si>
  <si>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</si>
  <si>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</si>
  <si>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</si>
  <si>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</si>
  <si>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</si>
  <si>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</si>
  <si>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</si>
  <si>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</si>
  <si>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</si>
  <si>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</si>
  <si>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</si>
  <si>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</si>
  <si>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</si>
  <si>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</si>
  <si>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</si>
  <si>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</si>
  <si>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</si>
  <si>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</si>
  <si>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</si>
  <si>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</si>
  <si>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</si>
  <si>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</si>
  <si>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</si>
  <si>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</si>
  <si>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</si>
  <si>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</si>
  <si>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</si>
  <si>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</si>
  <si>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</si>
  <si>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</si>
  <si>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</si>
  <si>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</si>
  <si>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</si>
  <si>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</si>
  <si>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</si>
  <si>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</si>
  <si>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</si>
  <si>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</si>
  <si>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</si>
  <si>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</si>
  <si>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</si>
  <si>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</si>
  <si>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</si>
  <si>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</si>
  <si>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</si>
  <si>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</si>
  <si>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</si>
  <si>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</si>
  <si>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</si>
  <si>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</si>
  <si>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</si>
  <si>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</si>
  <si>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</si>
  <si>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</si>
  <si>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</si>
  <si>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</si>
  <si>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</si>
  <si>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</si>
  <si>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</si>
  <si>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</si>
  <si>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</si>
  <si>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</si>
  <si>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</si>
  <si>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</si>
  <si>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</si>
  <si>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</si>
  <si>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</si>
  <si>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</si>
  <si>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</si>
  <si>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</si>
  <si>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</si>
  <si>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</si>
  <si>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</si>
  <si>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</si>
  <si>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</si>
  <si>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</si>
  <si>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</si>
  <si>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</si>
  <si>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</si>
  <si>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</si>
  <si>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</si>
  <si>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</si>
  <si>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</si>
  <si>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</si>
  <si>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</si>
  <si>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</si>
  <si>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</si>
  <si>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</si>
  <si>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</si>
  <si>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</si>
  <si>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</si>
  <si>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</si>
  <si>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</si>
  <si>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</si>
  <si>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</si>
  <si>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</si>
  <si>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</si>
  <si>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</si>
  <si>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</si>
  <si>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</si>
  <si>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</si>
  <si>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</si>
  <si>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</si>
  <si>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</si>
  <si>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</si>
  <si>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</si>
  <si>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</si>
  <si>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</si>
  <si>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</si>
  <si>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</si>
  <si>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</si>
  <si>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</si>
  <si>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</si>
  <si>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</si>
  <si>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</si>
  <si>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</si>
  <si>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</si>
  <si>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</si>
  <si>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</si>
  <si>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</si>
  <si>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</si>
  <si>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</si>
  <si>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</si>
  <si>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</si>
  <si>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</si>
  <si>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</si>
  <si>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</si>
  <si>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</si>
  <si>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</si>
  <si>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</si>
  <si>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</si>
  <si>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</si>
  <si>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</si>
  <si>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</si>
  <si>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</si>
  <si>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</si>
  <si>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</si>
  <si>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</si>
  <si>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</si>
  <si>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</si>
  <si>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</si>
  <si>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</si>
  <si>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</si>
  <si>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</si>
  <si>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</si>
  <si>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</si>
  <si>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</si>
  <si>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</si>
  <si>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</si>
  <si>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</si>
  <si>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</si>
  <si>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</si>
  <si>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</si>
  <si>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</si>
  <si>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</si>
  <si>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</si>
  <si>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</si>
  <si>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</si>
  <si>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</si>
  <si>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</si>
  <si>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</si>
  <si>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</si>
  <si>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</si>
  <si>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</si>
  <si>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</si>
  <si>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</si>
  <si>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</si>
  <si>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</si>
  <si>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</si>
  <si>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</si>
  <si>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</si>
  <si>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</si>
  <si>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</si>
  <si>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</si>
  <si>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</si>
  <si>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</si>
  <si>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</si>
  <si>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</si>
  <si>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</si>
  <si>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</si>
  <si>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</si>
  <si>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</si>
  <si>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</si>
  <si>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</si>
  <si>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</si>
  <si>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</si>
  <si>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</si>
  <si>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</si>
  <si>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</si>
  <si>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</si>
  <si>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</si>
  <si>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</si>
  <si>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</si>
  <si>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</si>
  <si>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</si>
  <si>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</si>
  <si>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</si>
  <si>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</si>
  <si>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</si>
  <si>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</si>
  <si>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</si>
  <si>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</si>
  <si>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</si>
  <si>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</si>
  <si>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</si>
  <si>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</si>
  <si>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</si>
  <si>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</si>
  <si>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</si>
  <si>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</si>
  <si>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</si>
  <si>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</si>
  <si>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</si>
  <si>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</si>
  <si>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</si>
  <si>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</si>
  <si>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</si>
  <si>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</si>
  <si>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</si>
  <si>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</si>
  <si>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</si>
  <si>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</si>
  <si>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</si>
  <si>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</si>
  <si>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</si>
  <si>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</si>
  <si>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</si>
  <si>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</si>
  <si>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</si>
  <si>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</si>
  <si>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</si>
  <si>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</si>
  <si>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</si>
  <si>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</si>
  <si>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</si>
  <si>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</si>
  <si>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</si>
  <si>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</si>
  <si>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</si>
  <si>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</si>
  <si>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</si>
  <si>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</si>
  <si>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</si>
  <si>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</si>
  <si>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</si>
  <si>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</si>
  <si>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</si>
  <si>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</si>
  <si>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</si>
  <si>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</si>
  <si>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</si>
  <si>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</si>
  <si>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</si>
  <si>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</si>
  <si>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</si>
  <si>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</si>
  <si>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</si>
  <si>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</si>
  <si>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</si>
  <si>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</si>
  <si>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</si>
  <si>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</si>
  <si>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</si>
  <si>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</si>
  <si>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</si>
  <si>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</si>
  <si>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</si>
  <si>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</si>
  <si>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</si>
  <si>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</si>
  <si>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</si>
  <si>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</si>
  <si>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</si>
  <si>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</si>
  <si>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</si>
  <si>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</si>
  <si>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</si>
  <si>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</si>
  <si>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</si>
  <si>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</si>
  <si>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</si>
  <si>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</si>
  <si>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</si>
  <si>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</si>
  <si>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</si>
  <si>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</si>
  <si>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</si>
  <si>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</si>
  <si>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</si>
  <si>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</si>
  <si>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</si>
  <si>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</si>
  <si>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</si>
  <si>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</si>
  <si>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</si>
  <si>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</si>
  <si>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</si>
  <si>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</si>
  <si>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</si>
  <si>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</si>
  <si>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</si>
  <si>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</si>
  <si>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</si>
  <si>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</si>
  <si>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</si>
  <si>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</si>
  <si>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</si>
  <si>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</si>
  <si>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</si>
  <si>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</si>
  <si>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</si>
  <si>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</si>
  <si>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</si>
  <si>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</si>
  <si>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</si>
  <si>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</si>
  <si>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</si>
  <si>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</si>
  <si>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</si>
  <si>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</si>
  <si>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</si>
  <si>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</si>
  <si>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</si>
  <si>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</si>
  <si>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</si>
  <si>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</si>
  <si>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</si>
  <si>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</si>
  <si>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</si>
  <si>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</si>
  <si>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</si>
  <si>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</si>
  <si>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</si>
  <si>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</si>
  <si>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</si>
  <si>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</si>
  <si>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</si>
  <si>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</si>
  <si>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</si>
  <si>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</si>
  <si>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</si>
  <si>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</si>
  <si>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</si>
  <si>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</si>
  <si>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</si>
  <si>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</si>
  <si>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</si>
  <si>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</si>
  <si>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</si>
  <si>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</si>
  <si>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</si>
  <si>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</si>
  <si>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</si>
  <si>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</si>
  <si>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</si>
  <si>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</si>
  <si>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</si>
  <si>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</si>
  <si>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</si>
  <si>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</si>
  <si>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</si>
  <si>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</si>
  <si>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</si>
  <si>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</si>
  <si>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</si>
  <si>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</si>
  <si>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</si>
  <si>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</si>
  <si>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</si>
  <si>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</si>
  <si>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</si>
  <si>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</si>
  <si>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</si>
  <si>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</si>
  <si>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</si>
  <si>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</si>
  <si>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</si>
  <si>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</si>
  <si>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</si>
  <si>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</si>
  <si>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</si>
  <si>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</si>
  <si>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</si>
  <si>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</si>
  <si>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</si>
  <si>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</si>
  <si>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</si>
  <si>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</si>
  <si>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</si>
  <si>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</si>
  <si>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</si>
  <si>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</si>
  <si>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</si>
  <si>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</si>
  <si>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</si>
  <si>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</si>
  <si>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</si>
  <si>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</si>
  <si>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</si>
  <si>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</si>
  <si>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</si>
  <si>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</si>
  <si>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</si>
  <si>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</si>
  <si>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</si>
  <si>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</si>
  <si>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</si>
  <si>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</si>
  <si>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</si>
  <si>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</si>
  <si>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</si>
  <si>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</si>
  <si>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</si>
  <si>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</si>
  <si>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</si>
  <si>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</si>
  <si>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</si>
  <si>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</si>
  <si>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</si>
  <si>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</si>
  <si>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</si>
  <si>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</si>
  <si>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</si>
  <si>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</si>
  <si>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</si>
  <si>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</si>
  <si>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</si>
  <si>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</si>
  <si>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</si>
  <si>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</si>
  <si>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</si>
  <si>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</si>
  <si>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</si>
  <si>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</si>
  <si>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</si>
  <si>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</si>
  <si>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</si>
  <si>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</si>
  <si>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</si>
  <si>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</si>
  <si>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</si>
  <si>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</si>
  <si>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</si>
  <si>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</si>
  <si>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</si>
  <si>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</si>
  <si>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</si>
  <si>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</si>
  <si>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</si>
  <si>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</si>
  <si>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</si>
  <si>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</si>
  <si>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</si>
  <si>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</si>
  <si>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</si>
  <si>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</si>
  <si>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</si>
  <si>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</si>
  <si>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</si>
  <si>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</si>
  <si>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</si>
  <si>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</si>
  <si>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</si>
  <si>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</si>
  <si>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</si>
  <si>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</si>
  <si>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</si>
  <si>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</si>
  <si>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</si>
  <si>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</si>
  <si>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</si>
  <si>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</si>
  <si>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</si>
  <si>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</si>
  <si>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</si>
  <si>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</si>
  <si>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</si>
  <si>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</si>
  <si>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</si>
  <si>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</si>
  <si>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</si>
  <si>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</si>
  <si>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</si>
  <si>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</si>
  <si>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</si>
  <si>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</si>
  <si>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</si>
  <si>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</si>
  <si>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</si>
  <si>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</si>
  <si>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</si>
  <si>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</si>
  <si>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</si>
  <si>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</si>
  <si>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</si>
  <si>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</si>
  <si>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</si>
  <si>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</si>
  <si>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</si>
  <si>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</si>
  <si>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</si>
  <si>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</si>
  <si>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</si>
  <si>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</si>
  <si>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</si>
  <si>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</si>
  <si>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</si>
  <si>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</si>
  <si>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</si>
  <si>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</si>
  <si>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</si>
  <si>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</si>
  <si>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</si>
  <si>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</si>
  <si>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</si>
  <si>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</si>
  <si>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</si>
  <si>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</si>
  <si>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</si>
  <si>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</si>
  <si>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</si>
  <si>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</si>
  <si>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</si>
  <si>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</si>
  <si>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</si>
  <si>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</si>
  <si>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</si>
  <si>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</si>
  <si>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</si>
  <si>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</si>
  <si>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</si>
  <si>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</si>
  <si>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</si>
  <si>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</si>
  <si>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</si>
  <si>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</si>
  <si>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</si>
  <si>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</si>
  <si>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</si>
  <si>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</si>
  <si>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</si>
  <si>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</si>
  <si>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</si>
  <si>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</si>
  <si>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</si>
  <si>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</si>
  <si>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</si>
  <si>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</si>
  <si>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</si>
  <si>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</si>
  <si>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</si>
  <si>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</si>
  <si>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</si>
  <si>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</si>
  <si>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</si>
  <si>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</si>
  <si>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</si>
  <si>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</si>
  <si>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</si>
  <si>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</si>
  <si>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</si>
  <si>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</si>
  <si>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</si>
  <si>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</si>
  <si>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</si>
  <si>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</si>
  <si>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</si>
  <si>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</si>
  <si>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</si>
  <si>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</si>
  <si>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</si>
  <si>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</si>
  <si>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</si>
  <si>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</si>
  <si>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</si>
  <si>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</si>
  <si>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</si>
  <si>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</si>
  <si>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</si>
  <si>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</si>
  <si>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</si>
  <si>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</si>
  <si>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</si>
  <si>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</si>
  <si>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</si>
  <si>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</si>
  <si>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</si>
  <si>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</si>
  <si>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</si>
  <si>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</si>
  <si>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</si>
  <si>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</si>
  <si>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</si>
  <si>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</si>
  <si>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</si>
  <si>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</si>
  <si>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</si>
  <si>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</si>
  <si>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</si>
  <si>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</si>
  <si>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</si>
  <si>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</si>
  <si>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</si>
  <si>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</si>
  <si>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</si>
  <si>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</si>
  <si>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</si>
  <si>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</si>
  <si>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</si>
  <si>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</si>
  <si>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</si>
  <si>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</si>
  <si>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</si>
  <si>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</si>
  <si>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</si>
  <si>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</si>
  <si>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</si>
  <si>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</si>
  <si>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</si>
  <si>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</si>
  <si>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</si>
  <si>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</si>
  <si>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</si>
  <si>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</si>
  <si>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</si>
  <si>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</si>
  <si>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</si>
  <si>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</si>
  <si>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</si>
  <si>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</si>
  <si>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</si>
  <si>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</si>
  <si>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</si>
  <si>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</si>
  <si>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</si>
  <si>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</si>
  <si>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</si>
  <si>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</si>
  <si>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</si>
  <si>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</si>
  <si>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</si>
  <si>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</si>
  <si>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</si>
  <si>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</si>
  <si>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</si>
  <si>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</si>
  <si>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</si>
  <si>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</si>
  <si>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</si>
  <si>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</si>
  <si>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</si>
  <si>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</si>
  <si>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</si>
  <si>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</si>
  <si>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</si>
  <si>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</si>
  <si>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</si>
  <si>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</si>
  <si>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</si>
  <si>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</si>
  <si>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</si>
  <si>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</si>
  <si>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</si>
  <si>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</si>
  <si>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</si>
  <si>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</si>
  <si>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</si>
  <si>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</si>
  <si>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</si>
  <si>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</si>
  <si>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</si>
  <si>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</si>
  <si>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</si>
  <si>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</si>
  <si>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</si>
  <si>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</si>
  <si>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</si>
  <si>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</si>
  <si>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</si>
  <si>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</si>
  <si>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</si>
  <si>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</si>
  <si>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</si>
  <si>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</si>
  <si>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</si>
  <si>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</si>
  <si>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</si>
  <si>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</si>
  <si>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</si>
  <si>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</si>
  <si>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</si>
  <si>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</si>
  <si>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</si>
  <si>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</si>
  <si>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</si>
  <si>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</si>
  <si>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</si>
  <si>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</si>
  <si>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</si>
  <si>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</si>
  <si>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</si>
  <si>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</si>
  <si>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</si>
  <si>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</si>
  <si>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</si>
  <si>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</si>
  <si>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</si>
  <si>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</si>
  <si>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</si>
  <si>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</si>
  <si>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</si>
  <si>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</si>
  <si>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</si>
  <si>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</si>
  <si>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</si>
  <si>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</si>
  <si>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</si>
  <si>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</si>
  <si>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</si>
  <si>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</si>
  <si>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</si>
  <si>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</si>
  <si>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</si>
  <si>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</si>
  <si>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</si>
  <si>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</si>
  <si>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</si>
  <si>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</si>
  <si>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</si>
  <si>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</si>
  <si>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</si>
  <si>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</si>
  <si>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</si>
  <si>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</si>
  <si>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</si>
  <si>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</si>
  <si>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</si>
  <si>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</si>
  <si>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</si>
  <si>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</si>
  <si>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</si>
  <si>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</si>
  <si>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</si>
  <si>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</si>
  <si>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</si>
  <si>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</si>
  <si>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</si>
  <si>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</si>
  <si>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</si>
  <si>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</si>
  <si>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</si>
  <si>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</si>
  <si>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</si>
  <si>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</si>
  <si>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</si>
  <si>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</si>
  <si>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</si>
  <si>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</si>
  <si>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</si>
  <si>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</si>
  <si>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</si>
  <si>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</si>
  <si>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</si>
  <si>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</si>
  <si>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</si>
  <si>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</si>
  <si>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</si>
  <si>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</si>
  <si>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</si>
  <si>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</si>
  <si>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</si>
  <si>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</si>
  <si>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</si>
  <si>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</si>
  <si>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</si>
  <si>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</si>
  <si>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</si>
  <si>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</si>
  <si>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</si>
  <si>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</si>
  <si>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</si>
  <si>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</si>
  <si>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</si>
  <si>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</si>
  <si>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</si>
  <si>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</si>
  <si>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</si>
  <si>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</si>
  <si>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</si>
  <si>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</si>
  <si>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</si>
  <si>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</si>
  <si>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</si>
  <si>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</si>
  <si>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</si>
  <si>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</si>
  <si>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</si>
  <si>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</si>
  <si>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</si>
  <si>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</si>
  <si>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</si>
  <si>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</si>
  <si>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</si>
  <si>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</si>
  <si>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</si>
  <si>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</si>
  <si>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</si>
  <si>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</si>
  <si>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</si>
  <si>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</si>
  <si>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</si>
  <si>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</si>
  <si>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</si>
  <si>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</si>
  <si>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</si>
  <si>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</si>
  <si>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</si>
  <si>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</si>
  <si>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</si>
  <si>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</si>
  <si>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</si>
  <si>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</si>
  <si>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</si>
  <si>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</si>
  <si>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</si>
  <si>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</si>
  <si>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</si>
  <si>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</si>
  <si>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</si>
  <si>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</si>
  <si>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</si>
  <si>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</si>
  <si>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</si>
  <si>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</si>
  <si>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</si>
  <si>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</si>
  <si>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</si>
  <si>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</si>
  <si>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</si>
  <si>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</si>
  <si>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</si>
  <si>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</si>
  <si>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</si>
  <si>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</si>
  <si>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</si>
  <si>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</si>
  <si>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</si>
  <si>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</si>
  <si>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</si>
  <si>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</si>
  <si>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</si>
  <si>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</si>
  <si>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</si>
  <si>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</si>
  <si>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</si>
  <si>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</si>
  <si>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</si>
  <si>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</si>
  <si>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</si>
  <si>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</si>
  <si>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</si>
  <si>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</si>
  <si>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</si>
  <si>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</si>
  <si>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</si>
  <si>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</si>
  <si>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</si>
  <si>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</si>
  <si>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</si>
  <si>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</si>
  <si>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</si>
  <si>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</si>
  <si>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</si>
  <si>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</si>
  <si>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</si>
  <si>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</si>
  <si>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</si>
  <si>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</si>
  <si>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</si>
  <si>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</si>
  <si>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</si>
  <si>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</si>
  <si>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</si>
  <si>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</si>
  <si>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</si>
  <si>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</si>
  <si>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</si>
  <si>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</si>
  <si>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</si>
  <si>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</si>
  <si>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</si>
  <si>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</si>
  <si>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</si>
  <si>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</si>
  <si>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</si>
  <si>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</si>
  <si>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</si>
  <si>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</si>
  <si>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</si>
  <si>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</si>
  <si>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</si>
  <si>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</si>
  <si>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</si>
  <si>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</si>
  <si>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</si>
  <si>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</si>
  <si>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</si>
  <si>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</si>
  <si>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</si>
  <si>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</si>
  <si>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</si>
  <si>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</si>
  <si>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</si>
  <si>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</si>
  <si>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</si>
  <si>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</si>
  <si>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</si>
  <si>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</si>
  <si>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</si>
  <si>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</si>
  <si>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</si>
  <si>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</si>
  <si>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</si>
  <si>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</si>
  <si>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</si>
  <si>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</si>
  <si>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</si>
  <si>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</si>
  <si>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</si>
  <si>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</si>
  <si>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</si>
  <si>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</si>
  <si>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</si>
  <si>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</si>
  <si>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</si>
  <si>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</si>
  <si>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</si>
  <si>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</si>
  <si>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</si>
  <si>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</si>
  <si>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</si>
  <si>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</si>
  <si>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</si>
  <si>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</si>
  <si>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</si>
  <si>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</si>
  <si>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</si>
  <si>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</si>
  <si>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</si>
  <si>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</si>
  <si>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</si>
  <si>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</si>
  <si>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</si>
  <si>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</si>
  <si>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</si>
  <si>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</si>
  <si>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</si>
  <si>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</si>
  <si>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</si>
  <si>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</si>
  <si>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</si>
  <si>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</si>
  <si>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</si>
  <si>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</si>
  <si>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</si>
  <si>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</si>
  <si>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</si>
  <si>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</si>
  <si>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</si>
  <si>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</si>
  <si>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</si>
  <si>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</si>
  <si>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</si>
  <si>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</si>
  <si>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</si>
  <si>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</si>
  <si>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</si>
  <si>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</si>
  <si>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</si>
  <si>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</si>
  <si>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</si>
  <si>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</si>
  <si>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</si>
  <si>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</si>
  <si>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</si>
  <si>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</si>
  <si>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</si>
  <si>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</si>
  <si>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</si>
  <si>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</si>
  <si>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</si>
  <si>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</si>
  <si>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</si>
  <si>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</si>
  <si>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</si>
  <si>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</si>
  <si>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</si>
  <si>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</si>
  <si>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</si>
  <si>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</si>
  <si>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</si>
  <si>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</si>
  <si>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</si>
  <si>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</si>
  <si>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</si>
  <si>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</si>
  <si>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</si>
  <si>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</si>
  <si>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</si>
  <si>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</si>
  <si>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</si>
  <si>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</si>
  <si>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</si>
  <si>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</si>
  <si>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</si>
  <si>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</si>
  <si>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</si>
  <si>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</si>
  <si>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</si>
  <si>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</si>
  <si>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</si>
  <si>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</si>
  <si>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</si>
  <si>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</si>
  <si>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</si>
  <si>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</si>
  <si>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</si>
  <si>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</si>
  <si>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</si>
  <si>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</si>
  <si>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</si>
  <si>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</si>
  <si>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</si>
  <si>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</si>
  <si>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</si>
  <si>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</si>
  <si>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</si>
  <si>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</si>
  <si>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</si>
  <si>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</si>
  <si>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</si>
  <si>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</si>
  <si>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</si>
  <si>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</si>
  <si>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</si>
  <si>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</si>
  <si>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</si>
  <si>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</si>
  <si>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</si>
  <si>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</si>
  <si>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</si>
  <si>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</si>
  <si>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</si>
  <si>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</si>
  <si>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</si>
  <si>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</si>
  <si>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</si>
  <si>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</si>
  <si>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</si>
  <si>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</si>
  <si>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</si>
  <si>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</si>
  <si>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</si>
  <si>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</si>
  <si>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</si>
  <si>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</si>
  <si>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</si>
  <si>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</si>
  <si>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</si>
  <si>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</si>
  <si>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</si>
  <si>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</si>
  <si>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</si>
  <si>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</si>
  <si>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</si>
  <si>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</si>
  <si>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</si>
  <si>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</si>
  <si>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</si>
  <si>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</si>
  <si>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</si>
  <si>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</si>
  <si>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</si>
  <si>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</si>
  <si>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</si>
  <si>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</si>
  <si>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</si>
  <si>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</si>
  <si>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</si>
  <si>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</si>
  <si>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</si>
  <si>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</si>
  <si>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</si>
  <si>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</si>
  <si>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</si>
  <si>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</si>
  <si>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</si>
  <si>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</si>
  <si>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</si>
  <si>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</si>
  <si>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</si>
  <si>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</si>
  <si>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</si>
  <si>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</si>
  <si>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</si>
  <si>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</si>
  <si>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</si>
  <si>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</si>
  <si>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</si>
  <si>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</si>
  <si>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</si>
  <si>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</si>
  <si>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</si>
  <si>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</si>
  <si>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</si>
  <si>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</si>
  <si>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</si>
  <si>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</si>
  <si>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</si>
  <si>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</si>
  <si>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</si>
  <si>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</si>
  <si>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</si>
  <si>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</si>
  <si>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</si>
  <si>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</si>
  <si>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</si>
  <si>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</si>
  <si>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</si>
  <si>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</si>
  <si>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</si>
  <si>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</si>
  <si>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</si>
  <si>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</si>
  <si>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</si>
  <si>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</si>
  <si>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</si>
  <si>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</si>
  <si>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</si>
  <si>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</si>
  <si>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</si>
  <si>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</si>
  <si>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</si>
  <si>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</si>
  <si>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</si>
  <si>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</si>
  <si>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</si>
  <si>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</si>
  <si>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</si>
  <si>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</si>
  <si>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</si>
  <si>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</si>
  <si>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</si>
  <si>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</si>
  <si>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</si>
  <si>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</si>
  <si>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</si>
  <si>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</si>
  <si>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</si>
  <si>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</si>
  <si>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</si>
  <si>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</si>
  <si>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</si>
  <si>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</si>
  <si>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</si>
  <si>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</si>
  <si>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</si>
  <si>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</si>
  <si>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</si>
  <si>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</si>
  <si>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</si>
  <si>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</si>
  <si>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</si>
  <si>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</si>
  <si>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</si>
  <si>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</si>
  <si>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</si>
  <si>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</si>
  <si>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</si>
  <si>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</si>
  <si>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</si>
  <si>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</si>
  <si>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</si>
  <si>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</si>
  <si>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</si>
  <si>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</si>
  <si>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</si>
  <si>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</si>
  <si>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</si>
  <si>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</si>
  <si>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</si>
  <si>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</si>
  <si>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</si>
  <si>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</si>
  <si>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</si>
  <si>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</si>
  <si>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</si>
  <si>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</si>
  <si>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</si>
  <si>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</si>
  <si>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</si>
  <si>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</si>
  <si>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</si>
  <si>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</si>
  <si>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</si>
  <si>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</si>
  <si>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</si>
  <si>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</si>
  <si>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</si>
  <si>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</si>
  <si>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</si>
  <si>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</si>
  <si>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</si>
  <si>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</si>
  <si>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</si>
  <si>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</si>
  <si>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</si>
  <si>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</si>
  <si>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</si>
  <si>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</si>
  <si>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</si>
  <si>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</si>
  <si>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</si>
  <si>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</si>
  <si>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</si>
  <si>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</si>
  <si>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</si>
  <si>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</si>
  <si>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</si>
  <si>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</si>
  <si>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</si>
  <si>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</si>
  <si>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</si>
  <si>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</si>
  <si>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</si>
  <si>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</si>
  <si>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</si>
  <si>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</si>
  <si>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</si>
  <si>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</si>
  <si>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</si>
  <si>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</si>
  <si>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</si>
  <si>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</si>
  <si>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</si>
  <si>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</si>
  <si>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</si>
  <si>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</si>
  <si>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</si>
  <si>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</si>
  <si>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</si>
  <si>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</si>
  <si>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</si>
  <si>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</si>
  <si>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</si>
  <si>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</si>
  <si>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</si>
  <si>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</si>
  <si>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</si>
  <si>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</si>
  <si>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</si>
  <si>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</si>
  <si>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</si>
  <si>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</si>
  <si>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</si>
  <si>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</si>
  <si>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</si>
  <si>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</si>
  <si>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</si>
  <si>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</si>
  <si>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</si>
  <si>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</si>
  <si>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</si>
  <si>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</si>
  <si>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</si>
  <si>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</si>
  <si>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</si>
  <si>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</si>
  <si>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</si>
  <si>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</si>
  <si>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</si>
  <si>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</si>
  <si>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</si>
  <si>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</si>
  <si>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</si>
  <si>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</si>
  <si>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</si>
  <si>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</si>
  <si>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</si>
  <si>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</si>
  <si>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</si>
  <si>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</si>
  <si>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</si>
  <si>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</si>
  <si>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</si>
  <si>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</si>
  <si>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</si>
  <si>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</si>
  <si>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</si>
  <si>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</si>
  <si>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</si>
  <si>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</si>
  <si>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</si>
  <si>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</si>
  <si>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</si>
  <si>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</si>
  <si>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</si>
  <si>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</si>
  <si>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</si>
  <si>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</si>
  <si>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</si>
  <si>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</si>
  <si>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</si>
  <si>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</si>
  <si>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</si>
  <si>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</si>
  <si>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</si>
  <si>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</si>
  <si>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</si>
  <si>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</si>
  <si>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</si>
  <si>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</si>
  <si>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</si>
  <si>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</si>
  <si>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</si>
  <si>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</si>
  <si>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</si>
  <si>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</si>
  <si>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</si>
  <si>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</si>
  <si>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</si>
  <si>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</si>
  <si>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</si>
  <si>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</si>
  <si>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</si>
  <si>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</si>
  <si>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</si>
  <si>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</si>
  <si>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</si>
  <si>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</si>
  <si>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</si>
  <si>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</si>
  <si>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</si>
  <si>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</si>
  <si>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</si>
  <si>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</si>
  <si>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</si>
  <si>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</si>
  <si>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</si>
  <si>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</si>
  <si>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</si>
  <si>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</si>
  <si>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</si>
  <si>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</si>
  <si>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</si>
  <si>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</si>
  <si>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</si>
  <si>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</si>
  <si>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</si>
  <si>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</si>
  <si>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</si>
  <si>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</si>
  <si>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</si>
  <si>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</si>
  <si>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</si>
  <si>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</si>
  <si>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</si>
  <si>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</si>
  <si>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</si>
  <si>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</si>
  <si>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</si>
  <si>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</si>
  <si>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</si>
  <si>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</si>
  <si>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</si>
  <si>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</si>
  <si>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</si>
  <si>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</si>
  <si>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</si>
  <si>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</si>
  <si>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</si>
  <si>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</si>
  <si>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</si>
  <si>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</si>
  <si>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</si>
  <si>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</si>
  <si>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</si>
  <si>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</si>
  <si>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</si>
  <si>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</si>
  <si>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</si>
  <si>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</si>
  <si>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</si>
  <si>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</si>
  <si>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</si>
  <si>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</si>
  <si>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</si>
  <si>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</si>
  <si>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</si>
  <si>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</si>
  <si>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</si>
  <si>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</si>
  <si>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</si>
  <si>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</si>
  <si>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</si>
  <si>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</si>
  <si>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</si>
  <si>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</si>
  <si>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</si>
  <si>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</si>
  <si>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</si>
  <si>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</si>
  <si>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</si>
  <si>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</si>
  <si>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</si>
  <si>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</si>
  <si>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</si>
  <si>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</si>
  <si>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</si>
  <si>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</si>
  <si>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</si>
  <si>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</si>
  <si>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</si>
  <si>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</si>
  <si>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</si>
  <si>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</si>
  <si>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</si>
  <si>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</si>
  <si>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</si>
  <si>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</si>
  <si>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</si>
  <si>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</si>
  <si>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</si>
  <si>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</si>
  <si>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</si>
  <si>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</si>
  <si>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</si>
  <si>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</si>
  <si>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</si>
  <si>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</si>
  <si>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</si>
  <si>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</si>
  <si>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</si>
  <si>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</si>
  <si>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</si>
  <si>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</si>
  <si>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</si>
  <si>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</si>
  <si>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</si>
  <si>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</si>
  <si>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</si>
  <si>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</si>
  <si>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</si>
  <si>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</si>
  <si>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</si>
  <si>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</si>
  <si>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</si>
  <si>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</si>
  <si>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</si>
  <si>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</si>
  <si>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</si>
  <si>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</si>
  <si>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</si>
  <si>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</si>
  <si>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</si>
  <si>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</si>
  <si>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</si>
  <si>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</si>
  <si>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</si>
  <si>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</si>
  <si>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</si>
  <si>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</si>
  <si>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</si>
  <si>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</si>
  <si>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</si>
  <si>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</si>
  <si>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</si>
  <si>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</si>
  <si>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</si>
  <si>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</si>
  <si>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</si>
  <si>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</si>
  <si>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</si>
  <si>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</si>
  <si>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</si>
  <si>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</si>
  <si>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</si>
  <si>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</si>
  <si>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</si>
  <si>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</si>
  <si>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</si>
  <si>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</si>
  <si>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</si>
  <si>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</si>
  <si>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</si>
  <si>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</si>
  <si>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</si>
  <si>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</si>
  <si>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</si>
  <si>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</si>
  <si>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</si>
  <si>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</si>
  <si>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</si>
  <si>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</si>
  <si>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</si>
  <si>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</si>
  <si>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</si>
  <si>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</si>
  <si>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</si>
  <si>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</si>
  <si>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</si>
  <si>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</si>
  <si>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</si>
  <si>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</si>
  <si>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</si>
  <si>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</si>
  <si>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</si>
  <si>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</si>
  <si>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</si>
  <si>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</si>
  <si>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</si>
  <si>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</si>
  <si>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</si>
  <si>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</si>
  <si>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</si>
  <si>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</si>
  <si>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</si>
  <si>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</si>
  <si>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</si>
  <si>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</si>
  <si>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</si>
  <si>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</si>
  <si>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</si>
  <si>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</si>
  <si>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</si>
  <si>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</si>
  <si>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</si>
  <si>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</si>
  <si>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</si>
  <si>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</si>
  <si>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</si>
  <si>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</si>
  <si>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</si>
  <si>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</si>
  <si>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</si>
  <si>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</si>
  <si>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</si>
  <si>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</si>
  <si>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</si>
  <si>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</si>
  <si>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</si>
  <si>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</si>
  <si>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</si>
  <si>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</si>
  <si>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</si>
  <si>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</si>
  <si>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</si>
  <si>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</si>
  <si>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</si>
  <si>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</si>
  <si>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</si>
  <si>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</si>
  <si>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</si>
  <si>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</si>
  <si>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</si>
  <si>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</si>
  <si>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</si>
  <si>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</si>
  <si>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</si>
  <si>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</si>
  <si>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</si>
  <si>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</si>
  <si>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</si>
  <si>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</si>
  <si>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</si>
  <si>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</si>
  <si>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</si>
  <si>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</si>
  <si>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</si>
  <si>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</si>
  <si>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</si>
  <si>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</si>
  <si>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</si>
  <si>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</si>
  <si>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</si>
  <si>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</si>
  <si>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</si>
  <si>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</si>
  <si>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</si>
  <si>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</si>
  <si>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</si>
  <si>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</si>
  <si>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</si>
  <si>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</si>
  <si>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</si>
  <si>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</si>
  <si>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</si>
  <si>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</si>
  <si>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</si>
  <si>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</si>
  <si>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</si>
  <si>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</si>
  <si>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</si>
  <si>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</si>
  <si>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</si>
  <si>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</si>
  <si>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</si>
  <si>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</si>
  <si>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</si>
  <si>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</si>
  <si>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</si>
  <si>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</si>
  <si>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</si>
  <si>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</si>
  <si>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</si>
  <si>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</si>
  <si>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</si>
  <si>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</si>
  <si>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</si>
  <si>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</si>
  <si>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</si>
  <si>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</si>
  <si>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</si>
  <si>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</si>
  <si>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</si>
  <si>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</si>
  <si>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</si>
  <si>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</si>
  <si>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</si>
  <si>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</si>
  <si>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</si>
  <si>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</si>
  <si>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</si>
  <si>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</si>
  <si>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</si>
  <si>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</si>
  <si>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</si>
  <si>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</si>
  <si>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</si>
  <si>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</si>
  <si>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</si>
  <si>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</si>
  <si>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</si>
  <si>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</si>
  <si>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</si>
  <si>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</si>
  <si>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</si>
  <si>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</si>
  <si>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</si>
  <si>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</si>
  <si>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</si>
  <si>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</si>
  <si>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</si>
  <si>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</si>
  <si>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</si>
  <si>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</si>
  <si>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</si>
  <si>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</si>
  <si>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</si>
  <si>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</si>
  <si>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</si>
  <si>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</si>
  <si>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</si>
  <si>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</si>
  <si>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</si>
  <si>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</si>
  <si>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</si>
  <si>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</si>
  <si>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</si>
  <si>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</si>
  <si>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</si>
  <si>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</si>
  <si>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</si>
  <si>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</si>
  <si>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</si>
  <si>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</si>
  <si>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</si>
  <si>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</si>
  <si>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</si>
  <si>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</si>
  <si>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</si>
  <si>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</si>
  <si>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</si>
  <si>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</si>
  <si>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</si>
  <si>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</si>
  <si>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</si>
  <si>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</si>
  <si>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</si>
  <si>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</si>
  <si>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</si>
  <si>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</si>
  <si>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</si>
  <si>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</si>
  <si>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</si>
  <si>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</si>
  <si>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</si>
  <si>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</si>
  <si>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</si>
  <si>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</si>
  <si>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</si>
  <si>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</si>
  <si>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</si>
  <si>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</si>
  <si>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</si>
  <si>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</si>
  <si>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</si>
  <si>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</si>
  <si>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</si>
  <si>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</si>
  <si>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</si>
  <si>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</si>
  <si>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</si>
  <si>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</si>
  <si>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</si>
  <si>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</si>
  <si>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</si>
  <si>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</si>
  <si>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</si>
  <si>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</si>
  <si>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</si>
  <si>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</si>
  <si>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</si>
  <si>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</si>
  <si>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</si>
  <si>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</si>
  <si>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</si>
  <si>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</si>
  <si>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</si>
  <si>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</si>
  <si>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</si>
  <si>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</si>
  <si>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</si>
  <si>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</si>
  <si>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</si>
  <si>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</si>
  <si>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</si>
  <si>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</si>
  <si>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</si>
  <si>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</si>
  <si>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</si>
  <si>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</si>
  <si>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</si>
  <si>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</si>
  <si>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</si>
  <si>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</si>
  <si>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</si>
  <si>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</si>
  <si>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</si>
  <si>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</si>
  <si>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</si>
  <si>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</si>
  <si>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</si>
  <si>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</si>
  <si>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</si>
  <si>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</si>
  <si>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</si>
  <si>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</si>
  <si>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</si>
  <si>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</si>
  <si>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</si>
  <si>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</si>
  <si>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</si>
  <si>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</si>
  <si>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</si>
  <si>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</si>
  <si>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</si>
  <si>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</si>
  <si>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</si>
  <si>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</si>
  <si>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</si>
  <si>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</si>
  <si>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</si>
  <si>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</si>
  <si>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</si>
  <si>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</si>
  <si>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</si>
  <si>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</si>
  <si>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</si>
  <si>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</si>
  <si>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</si>
  <si>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</si>
  <si>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</si>
  <si>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</si>
  <si>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</si>
  <si>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</si>
  <si>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</si>
  <si>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</si>
  <si>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</si>
  <si>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</si>
  <si>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</si>
  <si>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</si>
  <si>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</si>
  <si>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</si>
  <si>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</si>
  <si>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</si>
  <si>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</si>
  <si>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</si>
  <si>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</si>
  <si>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</si>
  <si>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</si>
  <si>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</si>
  <si>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</si>
  <si>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</si>
  <si>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</si>
  <si>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</si>
  <si>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</si>
  <si>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</si>
  <si>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</si>
  <si>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</si>
  <si>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</si>
  <si>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</si>
  <si>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</si>
  <si>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</si>
  <si>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</si>
  <si>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</si>
  <si>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</si>
  <si>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</si>
  <si>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</si>
  <si>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</si>
  <si>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</si>
  <si>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</si>
  <si>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</si>
  <si>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</si>
  <si>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</si>
  <si>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</si>
  <si>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</si>
  <si>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</si>
  <si>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</si>
  <si>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</si>
  <si>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</si>
  <si>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</si>
  <si>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</si>
  <si>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</si>
  <si>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</si>
  <si>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</si>
  <si>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</si>
  <si>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</si>
  <si>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</si>
  <si>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</si>
  <si>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</si>
  <si>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</si>
  <si>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</si>
  <si>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</si>
  <si>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</si>
  <si>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</si>
  <si>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</si>
  <si>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</si>
  <si>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</si>
  <si>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</si>
  <si>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</si>
  <si>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</si>
  <si>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</si>
  <si>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</si>
  <si>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</si>
  <si>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</si>
  <si>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</si>
  <si>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</si>
  <si>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</si>
  <si>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</si>
  <si>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</si>
  <si>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</si>
  <si>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</si>
  <si>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</si>
  <si>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</si>
  <si>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</si>
  <si>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</si>
  <si>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</si>
  <si>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</si>
  <si>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</si>
  <si>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</si>
  <si>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</si>
  <si>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</si>
  <si>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</si>
  <si>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</si>
  <si>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</si>
  <si>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</si>
  <si>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</si>
  <si>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</si>
  <si>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</si>
  <si>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</si>
  <si>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</si>
  <si>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</si>
  <si>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</si>
  <si>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</si>
  <si>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</si>
  <si>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</si>
  <si>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</si>
  <si>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</si>
  <si>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</si>
  <si>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</si>
  <si>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</si>
  <si>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</si>
  <si>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</si>
  <si>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</si>
  <si>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</si>
  <si>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</si>
  <si>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</si>
  <si>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</si>
  <si>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</si>
  <si>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</si>
  <si>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</si>
  <si>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</si>
  <si>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</si>
  <si>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</si>
  <si>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</si>
  <si>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</si>
  <si>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</si>
  <si>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</si>
  <si>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</si>
  <si>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</si>
  <si>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</si>
  <si>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</si>
  <si>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</si>
  <si>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</si>
  <si>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</si>
  <si>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</si>
  <si>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</si>
  <si>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</si>
  <si>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</si>
  <si>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</si>
  <si>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</si>
  <si>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</si>
  <si>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</si>
  <si>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</si>
  <si>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</si>
  <si>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</si>
  <si>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</si>
  <si>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</si>
  <si>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</si>
  <si>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</si>
  <si>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</si>
  <si>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</si>
  <si>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</si>
  <si>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</si>
  <si>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</si>
  <si>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</si>
  <si>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</si>
  <si>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</si>
  <si>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</si>
  <si>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</si>
  <si>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</si>
  <si>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</si>
  <si>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</si>
  <si>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</si>
  <si>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</si>
  <si>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</si>
  <si>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</si>
  <si>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</si>
  <si>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</si>
  <si>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</si>
  <si>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</si>
  <si>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</si>
  <si>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</si>
  <si>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</si>
  <si>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</si>
  <si>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</si>
  <si>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</si>
  <si>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</si>
  <si>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</si>
  <si>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</si>
  <si>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</si>
  <si>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</si>
  <si>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</si>
  <si>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</si>
  <si>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</si>
  <si>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</si>
  <si>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</si>
  <si>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</si>
  <si>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</si>
  <si>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</si>
  <si>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</si>
  <si>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</si>
  <si>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</si>
  <si>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</si>
  <si>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</si>
  <si>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</si>
  <si>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</si>
  <si>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</si>
  <si>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</si>
  <si>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</si>
  <si>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</si>
  <si>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</si>
  <si>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</si>
  <si>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</si>
  <si>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</si>
  <si>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</si>
  <si>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</si>
  <si>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</si>
  <si>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</si>
  <si>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</si>
  <si>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</si>
  <si>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</si>
  <si>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</si>
  <si>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</si>
  <si>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</si>
  <si>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</si>
  <si>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</si>
  <si>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</si>
  <si>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</si>
  <si>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</si>
  <si>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</si>
  <si>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</si>
  <si>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</si>
  <si>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</si>
  <si>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</si>
  <si>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</si>
  <si>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</si>
  <si>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</si>
  <si>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</si>
  <si>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</si>
  <si>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</si>
  <si>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</si>
  <si>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</si>
  <si>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</si>
  <si>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</si>
  <si>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</si>
  <si>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</si>
  <si>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</si>
  <si>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</si>
  <si>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</si>
  <si>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</si>
  <si>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</si>
  <si>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</si>
  <si>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</si>
  <si>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</si>
  <si>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</si>
  <si>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</si>
  <si>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</si>
  <si>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</si>
  <si>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</si>
  <si>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</si>
  <si>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</si>
  <si>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</si>
  <si>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</si>
  <si>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</si>
  <si>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</si>
  <si>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</si>
  <si>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</si>
  <si>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</si>
  <si>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</si>
  <si>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</si>
  <si>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</si>
  <si>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</si>
  <si>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</si>
  <si>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</si>
  <si>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</si>
  <si>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</si>
  <si>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</si>
  <si>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</si>
  <si>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</si>
  <si>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</si>
  <si>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</si>
  <si>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</si>
  <si>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</si>
  <si>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</si>
  <si>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</si>
  <si>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</si>
  <si>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</si>
  <si>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</si>
  <si>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</si>
  <si>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</si>
  <si>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</si>
  <si>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</si>
  <si>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</si>
  <si>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</si>
  <si>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</si>
  <si>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</si>
  <si>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</si>
  <si>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</si>
  <si>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</si>
  <si>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</si>
  <si>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</si>
  <si>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</si>
  <si>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</si>
  <si>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</si>
  <si>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</si>
  <si>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</si>
  <si>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</si>
  <si>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</si>
  <si>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</si>
  <si>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</si>
  <si>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</si>
  <si>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</si>
  <si>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</si>
  <si>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</si>
  <si>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</si>
  <si>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</si>
  <si>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</si>
  <si>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</si>
  <si>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</si>
  <si>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</si>
  <si>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</si>
  <si>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</si>
  <si>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</si>
  <si>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</si>
  <si>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</si>
  <si>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</si>
  <si>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</si>
  <si>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</si>
  <si>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</si>
  <si>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</si>
  <si>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</si>
  <si>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</si>
  <si>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</si>
  <si>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</si>
  <si>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</si>
  <si>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</si>
  <si>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</si>
  <si>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</si>
  <si>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</si>
  <si>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</si>
  <si>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</si>
  <si>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</si>
  <si>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</si>
  <si>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</si>
  <si>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</si>
  <si>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</si>
  <si>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</si>
  <si>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</si>
  <si>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</si>
  <si>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</si>
  <si>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</si>
  <si>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</si>
  <si>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</si>
  <si>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</si>
  <si>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</si>
  <si>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</si>
  <si>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</si>
  <si>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</si>
  <si>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</si>
  <si>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</si>
  <si>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</si>
  <si>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</si>
  <si>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</si>
  <si>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</si>
  <si>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</si>
  <si>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</si>
  <si>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</si>
  <si>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</si>
  <si>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</si>
  <si>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</si>
  <si>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</si>
  <si>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</si>
  <si>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</si>
  <si>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</si>
  <si>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</si>
  <si>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</si>
  <si>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</si>
  <si>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</si>
  <si>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</si>
  <si>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</si>
  <si>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</si>
  <si>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</si>
  <si>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</si>
  <si>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</si>
  <si>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</si>
  <si>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</si>
  <si>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</si>
  <si>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</si>
  <si>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</si>
  <si>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</si>
  <si>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</si>
  <si>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</si>
  <si>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</si>
  <si>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</si>
  <si>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</si>
  <si>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</si>
  <si>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</si>
  <si>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</si>
  <si>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</si>
  <si>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</si>
  <si>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</si>
  <si>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</si>
  <si>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</si>
  <si>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</si>
  <si>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</si>
  <si>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</si>
  <si>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</si>
  <si>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</si>
  <si>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</si>
  <si>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</si>
  <si>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</si>
  <si>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</si>
  <si>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</si>
  <si>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</si>
  <si>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</si>
  <si>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</si>
  <si>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</si>
  <si>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</si>
  <si>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</si>
  <si>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</si>
  <si>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</si>
  <si>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</si>
  <si>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</si>
  <si>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</si>
  <si>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</si>
  <si>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</si>
  <si>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</si>
  <si>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</si>
  <si>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</si>
  <si>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</si>
  <si>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</si>
  <si>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</si>
  <si>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</si>
  <si>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</si>
  <si>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</si>
  <si>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</si>
  <si>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</si>
  <si>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</si>
  <si>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</si>
  <si>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</si>
  <si>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</si>
  <si>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</si>
  <si>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</si>
  <si>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</si>
  <si>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</si>
  <si>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</si>
  <si>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</si>
  <si>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</si>
  <si>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</si>
  <si>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</si>
  <si>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</si>
  <si>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</si>
  <si>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</si>
  <si>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</si>
  <si>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</si>
  <si>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</si>
  <si>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</si>
  <si>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</si>
  <si>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</si>
  <si>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</si>
  <si>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</si>
  <si>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</si>
  <si>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</si>
  <si>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</si>
  <si>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</si>
  <si>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</si>
  <si>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</si>
  <si>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</si>
  <si>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</si>
  <si>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</si>
  <si>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</si>
  <si>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</si>
  <si>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</si>
  <si>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</si>
  <si>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</si>
  <si>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</si>
  <si>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</si>
  <si>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</si>
  <si>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</si>
  <si>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</si>
  <si>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</si>
  <si>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</si>
  <si>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</si>
  <si>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</si>
  <si>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</si>
  <si>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</si>
  <si>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</si>
  <si>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</si>
  <si>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</si>
  <si>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</si>
  <si>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</si>
  <si>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</si>
  <si>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</si>
  <si>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</si>
  <si>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</si>
  <si>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</si>
  <si>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</si>
  <si>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</si>
  <si>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</si>
  <si>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</si>
  <si>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</si>
  <si>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</si>
  <si>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</si>
  <si>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</si>
  <si>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</si>
  <si>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</si>
  <si>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</si>
  <si>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</si>
  <si>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</si>
  <si>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</si>
  <si>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</si>
  <si>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</si>
  <si>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</si>
  <si>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</si>
  <si>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</si>
  <si>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</si>
  <si>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</si>
  <si>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</si>
  <si>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</si>
  <si>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</si>
  <si>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</si>
  <si>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</si>
  <si>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</si>
  <si>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</si>
  <si>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</si>
  <si>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</si>
  <si>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</si>
  <si>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</si>
  <si>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</si>
  <si>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</si>
  <si>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</si>
  <si>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</si>
  <si>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</si>
  <si>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</si>
  <si>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</si>
  <si>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</si>
  <si>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</si>
  <si>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</si>
  <si>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</si>
  <si>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</si>
  <si>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</si>
  <si>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</si>
  <si>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</si>
  <si>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</si>
  <si>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</si>
  <si>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</si>
  <si>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</si>
  <si>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</si>
  <si>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</si>
  <si>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</si>
  <si>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</si>
  <si>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</si>
  <si>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</si>
  <si>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</si>
  <si>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</si>
  <si>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</si>
  <si>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</si>
  <si>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</si>
  <si>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</si>
  <si>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</si>
  <si>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</si>
  <si>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</si>
  <si>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</si>
  <si>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</si>
  <si>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</si>
  <si>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</si>
  <si>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</si>
  <si>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</si>
  <si>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</si>
  <si>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</si>
  <si>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</si>
  <si>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</si>
  <si>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</si>
  <si>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</si>
  <si>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</si>
  <si>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</si>
  <si>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</si>
  <si>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</si>
  <si>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</si>
  <si>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</si>
  <si>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</si>
  <si>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</si>
  <si>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</si>
  <si>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</si>
  <si>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</si>
  <si>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</si>
  <si>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</si>
  <si>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</si>
  <si>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</si>
  <si>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</si>
  <si>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</si>
  <si>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</si>
  <si>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</si>
  <si>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</si>
  <si>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</si>
  <si>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</si>
  <si>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</si>
  <si>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</si>
  <si>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</si>
  <si>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</si>
  <si>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</si>
  <si>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</si>
  <si>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</si>
  <si>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</si>
  <si>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</si>
  <si>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</si>
  <si>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</si>
  <si>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</si>
  <si>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</si>
  <si>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</si>
  <si>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</si>
  <si>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</si>
  <si>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</si>
  <si>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</si>
  <si>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</si>
  <si>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</si>
  <si>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</si>
  <si>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</si>
  <si>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</si>
  <si>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</si>
  <si>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</si>
  <si>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</si>
  <si>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</si>
  <si>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</si>
  <si>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</si>
  <si>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</si>
  <si>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</si>
  <si>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</si>
  <si>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</si>
  <si>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</si>
  <si>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</si>
  <si>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</si>
  <si>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</si>
  <si>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</si>
  <si>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</si>
  <si>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</si>
  <si>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</si>
  <si>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</si>
  <si>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</si>
  <si>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</si>
  <si>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</si>
  <si>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</si>
  <si>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</si>
  <si>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</si>
  <si>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</si>
  <si>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</si>
  <si>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</si>
  <si>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</si>
  <si>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</si>
  <si>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</si>
  <si>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</si>
  <si>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</si>
  <si>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</si>
  <si>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</si>
  <si>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</si>
  <si>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</si>
  <si>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</si>
  <si>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</si>
  <si>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</si>
  <si>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</si>
  <si>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</si>
  <si>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</si>
  <si>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</si>
  <si>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</si>
  <si>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</si>
  <si>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</si>
  <si>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</si>
  <si>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</si>
  <si>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</si>
  <si>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</si>
  <si>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</si>
  <si>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</si>
  <si>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</si>
  <si>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</si>
  <si>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</si>
  <si>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</si>
  <si>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</si>
  <si>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</si>
  <si>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</si>
  <si>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</si>
  <si>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</si>
  <si>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</si>
  <si>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</si>
  <si>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</si>
  <si>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</si>
  <si>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</si>
  <si>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</si>
  <si>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</si>
  <si>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</si>
  <si>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</si>
  <si>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</si>
  <si>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</si>
  <si>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</si>
  <si>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</si>
  <si>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</si>
  <si>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</si>
  <si>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</si>
  <si>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</si>
  <si>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</si>
  <si>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</si>
  <si>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</si>
  <si>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</si>
  <si>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</si>
  <si>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</si>
  <si>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</si>
  <si>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</si>
  <si>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</si>
  <si>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</si>
  <si>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</si>
  <si>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</si>
  <si>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</si>
  <si>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</si>
  <si>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</si>
  <si>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</si>
  <si>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</si>
  <si>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</si>
  <si>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</si>
  <si>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</si>
  <si>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</si>
  <si>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</si>
  <si>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</si>
  <si>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</si>
  <si>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</si>
  <si>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</si>
  <si>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</si>
  <si>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</si>
  <si>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</si>
  <si>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</si>
  <si>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</si>
  <si>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</si>
  <si>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</si>
  <si>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</si>
  <si>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</si>
  <si>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</si>
  <si>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</si>
  <si>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</si>
  <si>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</si>
  <si>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</si>
  <si>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</si>
  <si>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</si>
  <si>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</si>
  <si>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</si>
  <si>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</si>
  <si>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</si>
  <si>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</si>
  <si>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</si>
  <si>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</si>
  <si>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</si>
  <si>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</si>
  <si>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</si>
  <si>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</si>
  <si>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</si>
  <si>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</si>
  <si>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</si>
  <si>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</si>
  <si>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</si>
  <si>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</si>
  <si>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</si>
  <si>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</si>
  <si>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</si>
  <si>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</si>
  <si>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</si>
  <si>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</si>
  <si>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</si>
  <si>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</si>
  <si>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</si>
  <si>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</si>
  <si>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</si>
  <si>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</si>
  <si>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</si>
  <si>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</si>
  <si>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</si>
  <si>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</si>
  <si>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</si>
  <si>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</si>
  <si>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</si>
  <si>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</si>
  <si>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</si>
  <si>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</si>
  <si>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</si>
  <si>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</si>
  <si>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</si>
  <si>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</si>
  <si>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</si>
  <si>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</si>
  <si>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</si>
  <si>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</si>
  <si>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</si>
  <si>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</si>
  <si>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</si>
  <si>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</si>
  <si>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</si>
  <si>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</si>
  <si>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</si>
  <si>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</si>
  <si>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</si>
  <si>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</si>
  <si>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</si>
  <si>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</si>
  <si>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</si>
  <si>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</si>
  <si>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</si>
  <si>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</si>
  <si>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</si>
  <si>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</si>
  <si>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</si>
  <si>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</si>
  <si>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</si>
  <si>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</si>
  <si>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</si>
  <si>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</si>
  <si>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</si>
  <si>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</si>
  <si>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</si>
  <si>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</si>
  <si>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</si>
  <si>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</si>
  <si>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</si>
  <si>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</si>
  <si>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</si>
  <si>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</si>
  <si>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</si>
  <si>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</si>
  <si>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</si>
  <si>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</si>
  <si>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</si>
  <si>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</si>
  <si>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</si>
  <si>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</si>
  <si>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</si>
  <si>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</si>
  <si>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</si>
  <si>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</si>
  <si>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</si>
  <si>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</si>
  <si>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</si>
  <si>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</si>
  <si>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</si>
  <si>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</si>
  <si>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</si>
  <si>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</si>
  <si>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</si>
  <si>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</si>
  <si>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</si>
  <si>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</si>
  <si>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</si>
  <si>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</si>
  <si>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</si>
  <si>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</si>
  <si>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</si>
  <si>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</si>
  <si>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</si>
  <si>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</si>
  <si>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</si>
  <si>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</si>
  <si>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</si>
  <si>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</si>
  <si>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</si>
  <si>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</si>
  <si>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</si>
  <si>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</si>
  <si>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</si>
  <si>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</si>
  <si>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</si>
  <si>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</si>
  <si>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</si>
  <si>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</si>
  <si>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</si>
  <si>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</si>
  <si>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</si>
  <si>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</si>
  <si>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</si>
  <si>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</si>
  <si>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</si>
  <si>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</si>
  <si>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</si>
  <si>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</si>
  <si>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</si>
  <si>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</si>
  <si>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</si>
  <si>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</si>
  <si>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</si>
  <si>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</si>
  <si>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</si>
  <si>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</si>
  <si>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</si>
  <si>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</si>
  <si>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</si>
  <si>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</si>
  <si>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</si>
  <si>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</si>
  <si>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</si>
  <si>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</si>
  <si>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</si>
  <si>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</si>
  <si>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</si>
  <si>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</si>
  <si>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</si>
  <si>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</si>
  <si>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</si>
  <si>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</si>
  <si>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</si>
  <si>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</si>
  <si>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</si>
  <si>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</si>
  <si>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</si>
  <si>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</si>
  <si>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</si>
  <si>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</si>
  <si>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</si>
  <si>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</si>
  <si>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</si>
  <si>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</si>
  <si>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</si>
  <si>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</si>
  <si>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</si>
  <si>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</si>
  <si>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</si>
  <si>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</si>
  <si>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</si>
  <si>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</si>
  <si>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</si>
  <si>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</si>
  <si>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</si>
  <si>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</si>
  <si>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</si>
  <si>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</si>
  <si>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</si>
  <si>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</si>
  <si>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</si>
  <si>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</si>
  <si>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</si>
  <si>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</si>
  <si>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</si>
  <si>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</si>
  <si>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</si>
  <si>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</si>
  <si>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</si>
  <si>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</si>
  <si>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</si>
  <si>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</si>
  <si>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</si>
  <si>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</si>
  <si>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</si>
  <si>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</si>
  <si>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</si>
  <si>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</si>
  <si>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</si>
  <si>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</si>
  <si>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</si>
  <si>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</si>
  <si>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</si>
  <si>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</si>
  <si>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</si>
  <si>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</si>
  <si>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</si>
  <si>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</si>
  <si>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</si>
  <si>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</si>
  <si>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</si>
  <si>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</si>
  <si>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</si>
  <si>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</si>
  <si>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</si>
  <si>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</si>
  <si>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</si>
  <si>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</si>
  <si>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</si>
  <si>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</si>
  <si>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</si>
  <si>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</si>
  <si>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</si>
  <si>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</si>
  <si>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</si>
  <si>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</si>
  <si>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</si>
  <si>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</si>
  <si>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</si>
  <si>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</si>
  <si>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</si>
  <si>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</si>
  <si>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</si>
  <si>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</si>
  <si>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</si>
  <si>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</si>
  <si>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</si>
  <si>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</si>
  <si>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</si>
  <si>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</si>
  <si>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</si>
  <si>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</si>
  <si>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</si>
  <si>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</si>
  <si>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</si>
  <si>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</si>
  <si>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</si>
  <si>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</si>
  <si>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</si>
  <si>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</si>
  <si>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</si>
  <si>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</si>
  <si>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</si>
  <si>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</si>
  <si>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</si>
  <si>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</si>
  <si>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</si>
  <si>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</si>
  <si>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</si>
  <si>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</si>
  <si>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</si>
  <si>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</si>
  <si>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</si>
  <si>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</si>
  <si>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</si>
  <si>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</si>
  <si>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</si>
  <si>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</si>
  <si>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</si>
  <si>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</si>
  <si>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</si>
  <si>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</si>
  <si>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</si>
  <si>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</si>
  <si>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</si>
  <si>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</si>
  <si>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</si>
  <si>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</si>
  <si>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</si>
  <si>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</si>
  <si>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</si>
  <si>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</si>
  <si>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</si>
  <si>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</si>
  <si>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</si>
  <si>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</si>
  <si>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</si>
  <si>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</si>
  <si>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</si>
  <si>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</si>
  <si>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</si>
  <si>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</si>
  <si>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</si>
  <si>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</si>
  <si>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</si>
  <si>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</si>
  <si>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</si>
  <si>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</si>
  <si>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</si>
  <si>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</si>
  <si>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</si>
  <si>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</si>
  <si>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</si>
  <si>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</si>
  <si>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</si>
  <si>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</si>
  <si>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</si>
  <si>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</si>
  <si>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</si>
  <si>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</si>
  <si>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</si>
  <si>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</si>
  <si>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</si>
  <si>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</si>
  <si>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</si>
  <si>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</si>
  <si>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</si>
  <si>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</si>
  <si>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</si>
  <si>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</si>
  <si>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</si>
  <si>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</si>
  <si>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</si>
  <si>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</si>
  <si>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</si>
  <si>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</si>
  <si>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</si>
  <si>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</si>
  <si>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</si>
  <si>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</si>
  <si>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</si>
  <si>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</si>
  <si>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</si>
  <si>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</si>
  <si>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</si>
  <si>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</si>
  <si>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</si>
  <si>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</si>
  <si>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</si>
  <si>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</si>
  <si>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</si>
  <si>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</si>
  <si>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</si>
  <si>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</si>
  <si>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</si>
  <si>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</si>
  <si>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</si>
  <si>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</si>
  <si>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</si>
  <si>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</si>
  <si>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</si>
  <si>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</si>
  <si>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</si>
  <si>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</si>
  <si>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</si>
  <si>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</si>
  <si>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</si>
  <si>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</si>
  <si>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</si>
  <si>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</si>
  <si>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</si>
  <si>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</si>
  <si>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</si>
  <si>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</si>
  <si>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</si>
  <si>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</si>
  <si>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</si>
  <si>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</si>
  <si>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</si>
  <si>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</si>
  <si>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</si>
  <si>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</si>
  <si>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</si>
  <si>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</si>
  <si>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</si>
  <si>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</si>
  <si>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</si>
  <si>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</si>
  <si>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</si>
  <si>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</si>
  <si>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</si>
  <si>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</si>
  <si>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</si>
  <si>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</si>
  <si>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</si>
  <si>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</si>
  <si>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</si>
  <si>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</si>
  <si>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</si>
  <si>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</si>
  <si>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</si>
  <si>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</si>
  <si>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</si>
  <si>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</si>
  <si>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</si>
  <si>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</si>
  <si>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</si>
  <si>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</si>
  <si>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</si>
  <si>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</si>
  <si>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</si>
  <si>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</si>
  <si>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</si>
  <si>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</si>
  <si>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</si>
  <si>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</si>
  <si>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</si>
  <si>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</si>
  <si>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</si>
  <si>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</si>
  <si>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</si>
  <si>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</si>
  <si>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</si>
  <si>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</si>
  <si>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</si>
  <si>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</si>
  <si>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</si>
  <si>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</si>
  <si>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</si>
  <si>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</si>
  <si>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</si>
  <si>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</si>
  <si>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</si>
  <si>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</si>
  <si>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</si>
  <si>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</si>
  <si>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</si>
  <si>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</si>
  <si>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</si>
  <si>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</si>
  <si>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</si>
  <si>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</si>
  <si>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</si>
  <si>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</si>
  <si>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</si>
  <si>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</si>
  <si>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</si>
  <si>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</si>
  <si>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</si>
  <si>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</si>
  <si>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</si>
  <si>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</si>
  <si>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</si>
  <si>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</si>
  <si>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</si>
  <si>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</si>
  <si>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</si>
  <si>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</si>
  <si>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</si>
  <si>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</si>
  <si>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</si>
  <si>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</si>
  <si>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</si>
  <si>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</si>
  <si>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</si>
  <si>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</si>
  <si>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</si>
  <si>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</si>
  <si>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</si>
  <si>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</si>
  <si>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</si>
  <si>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</si>
  <si>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</si>
  <si>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</si>
  <si>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</si>
  <si>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</si>
  <si>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</si>
  <si>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</si>
  <si>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</si>
  <si>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</si>
  <si>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</si>
  <si>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</si>
  <si>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</si>
  <si>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</si>
  <si>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</si>
  <si>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</si>
  <si>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</si>
  <si>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</si>
  <si>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</si>
  <si>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</si>
  <si>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</si>
  <si>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</si>
  <si>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</si>
  <si>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</si>
  <si>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</si>
  <si>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</si>
  <si>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</si>
  <si>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</si>
  <si>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</si>
  <si>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</si>
  <si>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</si>
  <si>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</si>
  <si>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</si>
  <si>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</si>
  <si>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</si>
  <si>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</si>
  <si>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</si>
  <si>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</si>
  <si>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</si>
  <si>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</si>
  <si>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</si>
  <si>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</si>
  <si>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</si>
  <si>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</si>
  <si>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</si>
  <si>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</si>
  <si>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</si>
  <si>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</si>
  <si>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</si>
  <si>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</si>
  <si>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</si>
  <si>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</si>
  <si>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</si>
  <si>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</si>
  <si>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</si>
  <si>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</si>
  <si>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</si>
  <si>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</si>
  <si>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</si>
  <si>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</si>
  <si>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</si>
  <si>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</si>
  <si>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</si>
  <si>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</si>
  <si>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</si>
  <si>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</si>
  <si>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</si>
  <si>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</si>
  <si>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</si>
  <si>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</si>
  <si>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</si>
  <si>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</si>
  <si>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</si>
  <si>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</si>
  <si>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</si>
  <si>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</si>
  <si>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</si>
  <si>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</si>
  <si>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</si>
  <si>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</si>
  <si>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</si>
  <si>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</si>
  <si>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</si>
  <si>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</si>
  <si>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</si>
  <si>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</si>
  <si>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</si>
  <si>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</si>
  <si>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</si>
  <si>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</si>
  <si>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</si>
  <si>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</si>
  <si>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</si>
  <si>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</si>
  <si>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</si>
  <si>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</si>
  <si>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</si>
  <si>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</si>
  <si>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</si>
  <si>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</si>
  <si>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</si>
  <si>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</si>
  <si>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</si>
  <si>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</si>
  <si>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</si>
  <si>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</si>
  <si>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</si>
  <si>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</si>
  <si>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</si>
  <si>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</si>
  <si>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</si>
  <si>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</si>
  <si>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</si>
  <si>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</si>
  <si>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</si>
  <si>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</si>
  <si>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</si>
  <si>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</si>
  <si>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</si>
  <si>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</si>
  <si>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</si>
  <si>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</si>
  <si>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</si>
  <si>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</si>
  <si>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</si>
  <si>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</si>
  <si>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</si>
  <si>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</si>
  <si>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</si>
  <si>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</si>
  <si>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</si>
  <si>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</si>
  <si>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</si>
  <si>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</si>
  <si>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</si>
  <si>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</si>
  <si>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</si>
  <si>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</si>
  <si>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</si>
  <si>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</si>
  <si>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</si>
  <si>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</si>
  <si>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</si>
  <si>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</si>
  <si>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</si>
  <si>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</si>
  <si>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</si>
  <si>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</si>
  <si>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</si>
  <si>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</si>
  <si>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</si>
  <si>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</si>
  <si>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</si>
  <si>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</si>
  <si>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</si>
  <si>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</si>
  <si>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</si>
  <si>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</si>
  <si>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</si>
  <si>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</si>
  <si>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</si>
  <si>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</si>
  <si>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</si>
  <si>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</si>
  <si>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</si>
  <si>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</si>
  <si>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</si>
  <si>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</si>
  <si>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</si>
  <si>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</si>
  <si>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</si>
  <si>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</si>
  <si>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</si>
  <si>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</si>
  <si>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</si>
  <si>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</si>
  <si>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</si>
  <si>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</si>
  <si>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</si>
  <si>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</si>
  <si>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</si>
  <si>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</si>
  <si>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</si>
  <si>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</si>
  <si>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</si>
  <si>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</si>
  <si>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</si>
  <si>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</si>
  <si>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</si>
  <si>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</si>
  <si>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</si>
  <si>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</si>
  <si>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</si>
  <si>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</si>
  <si>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</si>
  <si>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</si>
  <si>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</si>
  <si>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</si>
  <si>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</si>
  <si>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</si>
  <si>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</si>
  <si>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</si>
  <si>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</si>
  <si>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</si>
  <si>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</si>
  <si>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</si>
  <si>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</si>
  <si>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</si>
  <si>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</si>
  <si>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</si>
  <si>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</si>
  <si>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</si>
  <si>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</si>
  <si>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</si>
  <si>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</si>
  <si>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</si>
  <si>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</si>
  <si>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</si>
  <si>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</si>
  <si>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</si>
  <si>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</si>
  <si>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</si>
  <si>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</si>
  <si>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</si>
  <si>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</si>
  <si>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</si>
  <si>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</si>
  <si>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</si>
  <si>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</si>
  <si>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</si>
  <si>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</si>
  <si>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</si>
  <si>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</si>
  <si>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</si>
  <si>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</si>
  <si>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</si>
  <si>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</si>
  <si>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</si>
  <si>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</si>
  <si>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</si>
  <si>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</si>
  <si>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</si>
  <si>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</si>
  <si>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</si>
  <si>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</si>
  <si>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</si>
  <si>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</si>
  <si>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</si>
  <si>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</si>
  <si>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</si>
  <si>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</si>
  <si>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</si>
  <si>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</si>
  <si>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</si>
  <si>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</si>
  <si>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</si>
  <si>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</si>
  <si>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</si>
  <si>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</si>
  <si>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</si>
  <si>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</si>
  <si>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</si>
  <si>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</si>
  <si>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</si>
  <si>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</si>
  <si>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</si>
  <si>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</si>
  <si>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</si>
  <si>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</si>
  <si>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</si>
  <si>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</si>
  <si>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</si>
  <si>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</si>
  <si>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</si>
  <si>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</si>
  <si>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</si>
  <si>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</si>
  <si>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</si>
  <si>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</si>
  <si>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</si>
  <si>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</si>
  <si>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</si>
  <si>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</si>
  <si>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</si>
  <si>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</si>
  <si>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</si>
  <si>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</si>
  <si>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</si>
  <si>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</si>
  <si>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</si>
  <si>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</si>
  <si>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</si>
  <si>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</si>
  <si>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</si>
  <si>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</si>
  <si>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</si>
  <si>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</si>
  <si>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</si>
  <si>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</si>
  <si>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</si>
  <si>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</si>
  <si>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</si>
  <si>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</si>
  <si>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</si>
  <si>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</si>
  <si>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</si>
  <si>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</si>
  <si>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</si>
  <si>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</si>
  <si>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</si>
  <si>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</si>
  <si>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</si>
  <si>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</si>
  <si>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</si>
  <si>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</si>
  <si>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</si>
  <si>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</si>
  <si>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</si>
  <si>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</si>
  <si>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</si>
  <si>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</si>
  <si>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</si>
  <si>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</si>
  <si>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</si>
  <si>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</si>
  <si>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</si>
  <si>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</si>
  <si>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</si>
  <si>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</si>
  <si>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</si>
  <si>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</si>
  <si>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</si>
  <si>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</si>
  <si>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</si>
  <si>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</si>
  <si>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</si>
  <si>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</si>
  <si>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</si>
  <si>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</si>
  <si>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</si>
  <si>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</si>
  <si>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</si>
  <si>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</si>
  <si>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</si>
  <si>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</si>
  <si>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</si>
  <si>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</si>
  <si>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</si>
  <si>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</si>
  <si>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</si>
  <si>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</si>
  <si>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</si>
  <si>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</si>
  <si>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</si>
  <si>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</si>
  <si>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</si>
  <si>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</si>
  <si>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</si>
  <si>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</si>
  <si>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</si>
  <si>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</si>
  <si>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</si>
  <si>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</si>
  <si>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</si>
  <si>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</si>
  <si>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</si>
  <si>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</si>
  <si>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</si>
  <si>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</si>
  <si>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</si>
  <si>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</si>
  <si>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</si>
  <si>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</si>
  <si>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</si>
  <si>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</si>
  <si>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</si>
  <si>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</si>
  <si>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</si>
  <si>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</si>
  <si>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</si>
  <si>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</si>
  <si>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</si>
  <si>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</si>
  <si>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</si>
  <si>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</si>
  <si>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</si>
  <si>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</si>
  <si>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</si>
  <si>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</si>
  <si>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</si>
  <si>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</si>
  <si>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</si>
  <si>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</si>
  <si>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</si>
  <si>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</si>
  <si>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</si>
  <si>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</si>
  <si>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</si>
  <si>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</si>
  <si>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</si>
  <si>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</si>
  <si>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</si>
  <si>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</si>
  <si>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</si>
  <si>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</si>
  <si>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</si>
  <si>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</si>
  <si>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</si>
  <si>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</si>
  <si>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</si>
  <si>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</si>
  <si>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</si>
  <si>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</si>
  <si>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</si>
  <si>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</si>
  <si>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</si>
  <si>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</si>
  <si>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</si>
  <si>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</si>
  <si>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</si>
  <si>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</si>
  <si>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</si>
  <si>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</si>
  <si>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</si>
  <si>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</si>
  <si>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</si>
  <si>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</si>
  <si>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</si>
  <si>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</si>
  <si>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</si>
  <si>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</si>
  <si>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</si>
  <si>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</si>
  <si>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</si>
  <si>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</si>
  <si>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</si>
  <si>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</si>
  <si>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</si>
  <si>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</si>
  <si>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</si>
  <si>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</si>
  <si>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</si>
  <si>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</si>
  <si>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</si>
  <si>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</si>
  <si>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</si>
  <si>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</si>
  <si>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</si>
  <si>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</si>
  <si>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</si>
  <si>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</si>
  <si>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</si>
  <si>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</si>
  <si>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</si>
  <si>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</si>
  <si>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</si>
  <si>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</si>
  <si>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</si>
  <si>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</si>
  <si>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</si>
  <si>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</si>
  <si>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</si>
  <si>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</si>
  <si>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</si>
  <si>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</si>
  <si>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</si>
  <si>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</si>
  <si>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</si>
  <si>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</si>
  <si>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</si>
  <si>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</si>
  <si>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</si>
  <si>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</si>
  <si>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</si>
  <si>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</si>
  <si>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</si>
  <si>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</si>
  <si>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</si>
  <si>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</si>
  <si>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</si>
  <si>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</si>
  <si>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</si>
  <si>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</si>
  <si>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</si>
  <si>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</si>
  <si>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</si>
  <si>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</si>
  <si>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</si>
  <si>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</si>
  <si>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</si>
  <si>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</si>
  <si>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</si>
  <si>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</si>
  <si>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</si>
  <si>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</si>
  <si>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</si>
  <si>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</si>
  <si>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</si>
  <si>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</si>
  <si>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</si>
  <si>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</si>
  <si>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</si>
  <si>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</si>
  <si>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</si>
  <si>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</si>
  <si>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</si>
  <si>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</si>
  <si>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</si>
  <si>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</si>
  <si>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</si>
  <si>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</si>
  <si>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</si>
  <si>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</si>
  <si>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</si>
  <si>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</si>
  <si>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</si>
  <si>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</si>
  <si>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</si>
  <si>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</si>
  <si>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</si>
  <si>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</si>
  <si>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</si>
  <si>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</si>
  <si>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</si>
  <si>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</si>
  <si>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</si>
  <si>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</si>
  <si>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</si>
  <si>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</si>
  <si>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</si>
  <si>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</si>
  <si>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</si>
  <si>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</si>
  <si>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</si>
  <si>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</si>
  <si>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</si>
  <si>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</si>
  <si>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</si>
  <si>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</si>
  <si>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</si>
  <si>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</si>
  <si>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</si>
  <si>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</si>
  <si>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</si>
  <si>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</si>
  <si>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</si>
  <si>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</si>
  <si>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</si>
  <si>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</si>
  <si>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</si>
  <si>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</si>
  <si>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</si>
  <si>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</si>
  <si>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</si>
  <si>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</si>
  <si>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</si>
  <si>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</si>
  <si>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</si>
  <si>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</si>
  <si>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</si>
  <si>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</si>
  <si>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</si>
  <si>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</si>
  <si>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</si>
  <si>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</si>
  <si>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</si>
  <si>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</si>
  <si>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</si>
  <si>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</si>
  <si>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</si>
  <si>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</si>
  <si>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</si>
  <si>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</si>
  <si>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</si>
  <si>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</si>
  <si>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</si>
  <si>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</si>
  <si>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</si>
  <si>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</si>
  <si>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</si>
  <si>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</si>
  <si>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</si>
  <si>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</si>
  <si>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</si>
  <si>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</si>
  <si>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</si>
  <si>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</si>
  <si>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</si>
  <si>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</si>
  <si>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</si>
  <si>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</si>
  <si>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</si>
  <si>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</si>
  <si>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</si>
  <si>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</si>
  <si>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</si>
  <si>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</si>
  <si>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</si>
  <si>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</si>
  <si>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</si>
  <si>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</si>
  <si>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</si>
  <si>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</si>
  <si>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</si>
  <si>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</si>
  <si>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</si>
  <si>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</si>
  <si>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</si>
  <si>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</si>
  <si>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</si>
  <si>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</si>
  <si>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</si>
  <si>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</si>
  <si>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</si>
  <si>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</si>
  <si>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</si>
  <si>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</si>
  <si>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</si>
  <si>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</si>
  <si>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</si>
  <si>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</si>
  <si>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</si>
  <si>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</si>
  <si>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</si>
  <si>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</si>
  <si>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</si>
  <si>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</si>
  <si>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</si>
  <si>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</si>
  <si>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</si>
  <si>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</si>
  <si>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</si>
  <si>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</si>
  <si>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</si>
  <si>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</si>
  <si>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</si>
  <si>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</si>
  <si>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</si>
  <si>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</si>
  <si>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</si>
  <si>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</si>
  <si>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</si>
  <si>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</si>
  <si>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</si>
  <si>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</si>
  <si>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</si>
  <si>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</si>
  <si>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</si>
  <si>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</si>
  <si>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</si>
  <si>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</si>
  <si>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</si>
  <si>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</si>
  <si>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</si>
  <si>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</si>
  <si>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</si>
  <si>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</si>
  <si>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</si>
  <si>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</si>
  <si>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</si>
  <si>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</si>
  <si>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</si>
  <si>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</si>
  <si>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</si>
  <si>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</si>
  <si>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</si>
  <si>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</si>
  <si>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</si>
  <si>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</si>
  <si>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</si>
  <si>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</si>
  <si>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</si>
  <si>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</si>
  <si>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</si>
  <si>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</si>
  <si>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</si>
  <si>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</si>
  <si>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</si>
  <si>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</si>
  <si>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</si>
  <si>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</si>
  <si>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</si>
  <si>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</si>
  <si>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</si>
  <si>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</si>
  <si>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</si>
  <si>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</si>
  <si>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</si>
  <si>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</si>
  <si>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</si>
  <si>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</si>
  <si>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</si>
  <si>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</si>
  <si>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</si>
  <si>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</si>
  <si>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</si>
  <si>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</si>
  <si>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</si>
  <si>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</si>
  <si>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</si>
  <si>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</si>
  <si>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</si>
  <si>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</si>
  <si>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</si>
  <si>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</si>
  <si>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</si>
  <si>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</si>
  <si>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</si>
  <si>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</si>
  <si>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</si>
  <si>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</si>
  <si>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</si>
  <si>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</si>
  <si>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</si>
  <si>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</si>
  <si>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</si>
  <si>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</si>
  <si>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</si>
  <si>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</si>
  <si>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</si>
  <si>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</si>
  <si>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</si>
  <si>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</si>
  <si>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</si>
  <si>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</si>
  <si>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</si>
  <si>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</si>
  <si>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</si>
  <si>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</si>
  <si>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</si>
  <si>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</si>
  <si>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</si>
  <si>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</si>
  <si>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</si>
  <si>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</si>
  <si>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</si>
  <si>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</si>
  <si>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</si>
  <si>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</si>
  <si>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</si>
  <si>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</si>
  <si>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</si>
  <si>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</si>
  <si>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</si>
  <si>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</si>
  <si>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</si>
  <si>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</si>
  <si>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</si>
  <si>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</si>
  <si>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</si>
  <si>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</si>
  <si>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</si>
  <si>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</si>
  <si>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</si>
  <si>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</si>
  <si>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</si>
  <si>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</si>
  <si>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</si>
  <si>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</si>
  <si>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</si>
  <si>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</si>
  <si>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</si>
  <si>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</si>
  <si>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</si>
  <si>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</si>
  <si>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</si>
  <si>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</si>
  <si>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</si>
  <si>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</si>
  <si>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</si>
  <si>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</si>
  <si>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</si>
  <si>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</si>
  <si>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</si>
  <si>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</si>
  <si>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</si>
  <si>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</si>
  <si>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</si>
  <si>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</si>
  <si>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</si>
  <si>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</si>
  <si>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</si>
  <si>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</si>
  <si>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</si>
  <si>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</si>
  <si>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</si>
  <si>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</si>
  <si>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</si>
  <si>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</si>
  <si>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</si>
  <si>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</si>
  <si>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</si>
  <si>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</si>
  <si>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</si>
  <si>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</si>
  <si>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</si>
  <si>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</si>
  <si>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</si>
  <si>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</si>
  <si>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</si>
  <si>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</si>
  <si>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</si>
  <si>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</si>
  <si>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</si>
  <si>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</si>
  <si>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</si>
  <si>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</si>
  <si>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</si>
  <si>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</si>
  <si>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</si>
  <si>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</si>
  <si>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</si>
  <si>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</si>
  <si>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</si>
  <si>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</si>
  <si>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</si>
  <si>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</si>
  <si>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</si>
  <si>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</si>
  <si>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</si>
  <si>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</si>
  <si>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</si>
  <si>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</si>
  <si>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</si>
  <si>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</si>
  <si>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</si>
  <si>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</si>
  <si>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</si>
  <si>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</si>
  <si>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</si>
  <si>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</si>
  <si>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</si>
  <si>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</si>
  <si>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</si>
  <si>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</si>
  <si>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</si>
  <si>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</si>
  <si>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</si>
  <si>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</si>
  <si>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</si>
  <si>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</si>
  <si>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</si>
  <si>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</si>
  <si>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</si>
  <si>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</si>
  <si>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</si>
  <si>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</si>
  <si>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</si>
  <si>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</si>
  <si>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</si>
  <si>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</si>
  <si>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</si>
  <si>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</si>
  <si>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</si>
  <si>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</si>
  <si>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</si>
  <si>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</si>
  <si>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</si>
  <si>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</si>
  <si>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</si>
  <si>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</si>
  <si>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</si>
  <si>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</si>
  <si>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</si>
  <si>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</si>
  <si>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</si>
  <si>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</si>
  <si>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</si>
  <si>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</si>
  <si>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</si>
  <si>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</si>
  <si>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</si>
  <si>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</si>
  <si>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</si>
  <si>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</si>
  <si>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</si>
  <si>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</si>
  <si>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</si>
  <si>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</si>
  <si>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</si>
  <si>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</si>
  <si>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</si>
  <si>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</si>
  <si>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</si>
  <si>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</si>
  <si>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</si>
  <si>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</si>
  <si>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</si>
  <si>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</si>
  <si>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</si>
  <si>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</si>
  <si>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</si>
  <si>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</si>
  <si>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</si>
  <si>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</si>
  <si>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</si>
  <si>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</si>
  <si>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</si>
  <si>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</si>
  <si>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</si>
  <si>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</si>
  <si>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</si>
  <si>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</si>
  <si>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</si>
  <si>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</si>
  <si>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</si>
  <si>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</si>
  <si>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</si>
  <si>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</si>
  <si>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</si>
  <si>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</si>
  <si>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</si>
  <si>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</si>
  <si>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</si>
  <si>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</si>
  <si>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</si>
  <si>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</si>
  <si>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</si>
  <si>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</si>
  <si>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</si>
  <si>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</si>
  <si>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</si>
  <si>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</si>
  <si>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</si>
  <si>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</si>
  <si>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</si>
  <si>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</si>
  <si>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</si>
  <si>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</si>
  <si>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</si>
  <si>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</si>
  <si>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</si>
  <si>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</si>
  <si>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</si>
  <si>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</si>
  <si>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</si>
  <si>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</si>
  <si>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</si>
  <si>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</si>
  <si>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</si>
  <si>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</si>
  <si>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</si>
  <si>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</si>
  <si>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</si>
  <si>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</si>
  <si>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</si>
  <si>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</si>
  <si>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</si>
  <si>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</si>
  <si>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</si>
  <si>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</si>
  <si>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</si>
  <si>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</si>
  <si>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</si>
  <si>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</si>
  <si>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</si>
  <si>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</si>
  <si>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</si>
  <si>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</si>
  <si>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</si>
  <si>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</si>
  <si>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</si>
  <si>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</si>
  <si>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</si>
  <si>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</si>
  <si>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</si>
  <si>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</si>
  <si>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</si>
  <si>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</si>
  <si>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</si>
  <si>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</si>
  <si>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</si>
  <si>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</si>
  <si>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</si>
  <si>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</si>
  <si>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</si>
  <si>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</si>
  <si>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</si>
  <si>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</si>
  <si>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</si>
  <si>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</si>
  <si>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</si>
  <si>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</si>
  <si>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</si>
  <si>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</si>
  <si>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</si>
  <si>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</si>
  <si>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</si>
  <si>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</si>
  <si>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</si>
  <si>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</si>
  <si>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</si>
  <si>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</si>
  <si>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</si>
  <si>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</si>
  <si>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</si>
  <si>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</si>
  <si>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</si>
  <si>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</si>
  <si>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</si>
  <si>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</si>
  <si>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</si>
  <si>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</si>
  <si>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</si>
  <si>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</si>
  <si>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</si>
  <si>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</si>
  <si>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</si>
  <si>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</si>
  <si>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</si>
  <si>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</si>
  <si>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</si>
  <si>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</si>
  <si>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</si>
  <si>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</si>
  <si>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</si>
  <si>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</si>
  <si>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</si>
  <si>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</si>
  <si>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</si>
  <si>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</si>
  <si>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</si>
  <si>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</si>
  <si>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</si>
  <si>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</si>
  <si>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</si>
  <si>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</si>
  <si>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</si>
  <si>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</si>
  <si>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</si>
  <si>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</si>
  <si>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</si>
  <si>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</si>
  <si>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</si>
  <si>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</si>
  <si>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</si>
  <si>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</si>
  <si>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</si>
  <si>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</si>
  <si>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</si>
  <si>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</si>
  <si>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</si>
  <si>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</si>
  <si>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</si>
  <si>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</si>
  <si>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</si>
  <si>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</si>
  <si>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</si>
  <si>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</si>
  <si>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</si>
  <si>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</si>
  <si>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</si>
  <si>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</si>
  <si>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</si>
  <si>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</si>
  <si>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</si>
  <si>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</si>
  <si>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</si>
  <si>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</si>
  <si>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</si>
  <si>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</si>
  <si>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</si>
  <si>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</si>
  <si>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</si>
  <si>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</si>
  <si>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</si>
  <si>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</si>
  <si>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</si>
  <si>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</si>
  <si>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</si>
  <si>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</si>
  <si>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</si>
  <si>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</si>
  <si>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</si>
  <si>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</si>
  <si>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</si>
  <si>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</si>
  <si>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</si>
  <si>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</si>
  <si>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</si>
  <si>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</si>
  <si>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</si>
  <si>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</si>
  <si>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</si>
  <si>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</si>
  <si>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</si>
  <si>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</si>
  <si>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</si>
  <si>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</si>
  <si>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</si>
  <si>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</si>
  <si>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</si>
  <si>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</si>
  <si>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</si>
  <si>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</si>
  <si>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</si>
  <si>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</si>
  <si>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</si>
  <si>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</si>
  <si>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</si>
  <si>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</si>
  <si>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</si>
  <si>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</si>
  <si>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</si>
  <si>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</si>
  <si>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</si>
  <si>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</si>
  <si>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</si>
  <si>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</si>
  <si>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</si>
  <si>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</si>
  <si>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</si>
  <si>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</si>
  <si>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</si>
  <si>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</si>
  <si>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</si>
  <si>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</si>
  <si>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</si>
  <si>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</si>
  <si>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</si>
  <si>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</si>
  <si>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</si>
  <si>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</si>
  <si>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</si>
  <si>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</si>
  <si>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</si>
  <si>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</si>
  <si>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</si>
  <si>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</si>
  <si>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</si>
  <si>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</si>
  <si>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</si>
  <si>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</si>
  <si>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</si>
  <si>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</si>
  <si>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</si>
  <si>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</si>
  <si>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</si>
  <si>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</si>
  <si>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</si>
  <si>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</si>
  <si>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</si>
  <si>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</si>
  <si>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</si>
  <si>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</si>
  <si>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</si>
  <si>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</si>
  <si>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</si>
  <si>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</si>
  <si>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</si>
  <si>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</si>
  <si>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</si>
  <si>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</si>
  <si>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</si>
  <si>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</si>
  <si>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</si>
  <si>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</si>
  <si>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</si>
  <si>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</si>
  <si>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</si>
  <si>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</si>
  <si>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</si>
  <si>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</si>
  <si>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</si>
  <si>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</si>
  <si>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</si>
  <si>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</si>
  <si>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</si>
  <si>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</si>
  <si>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</si>
  <si>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</si>
  <si>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</si>
  <si>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</si>
  <si>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</si>
  <si>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</si>
  <si>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</si>
  <si>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</si>
  <si>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</si>
  <si>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</si>
  <si>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</si>
  <si>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</si>
  <si>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</si>
  <si>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</si>
  <si>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</si>
  <si>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</si>
  <si>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</si>
  <si>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</si>
  <si>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</si>
  <si>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</si>
  <si>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</si>
  <si>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</si>
  <si>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</si>
  <si>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</si>
  <si>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</si>
  <si>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</si>
  <si>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</si>
  <si>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</si>
  <si>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</si>
  <si>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</si>
  <si>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</si>
  <si>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</si>
  <si>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</si>
  <si>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</si>
  <si>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</si>
  <si>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</si>
  <si>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</si>
  <si>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</si>
  <si>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</si>
  <si>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</si>
  <si>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</si>
  <si>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</si>
  <si>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</si>
  <si>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</si>
  <si>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</si>
  <si>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</si>
  <si>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</si>
  <si>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</si>
  <si>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</si>
  <si>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</si>
  <si>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</si>
  <si>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</si>
  <si>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</si>
  <si>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</si>
  <si>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</si>
  <si>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</si>
  <si>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</si>
  <si>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</si>
  <si>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</si>
  <si>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</si>
  <si>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</si>
  <si>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</si>
  <si>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</si>
  <si>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</si>
  <si>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</si>
  <si>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</si>
  <si>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</si>
  <si>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</si>
  <si>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</si>
  <si>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</si>
  <si>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</si>
  <si>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</si>
  <si>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</si>
  <si>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</si>
  <si>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</si>
  <si>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</si>
  <si>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</si>
  <si>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</si>
  <si>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</si>
  <si>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</si>
  <si>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</si>
  <si>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</si>
  <si>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</si>
  <si>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</si>
  <si>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</si>
  <si>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</si>
  <si>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</si>
  <si>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</si>
  <si>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</si>
  <si>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</si>
  <si>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</si>
  <si>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</si>
  <si>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</si>
  <si>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</si>
  <si>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</si>
  <si>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</si>
  <si>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</si>
  <si>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</si>
  <si>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</si>
  <si>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</si>
  <si>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</si>
  <si>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</si>
  <si>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</si>
  <si>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</si>
  <si>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</si>
  <si>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</si>
  <si>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</si>
  <si>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</si>
  <si>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</si>
  <si>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</si>
  <si>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</si>
  <si>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</si>
  <si>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</si>
  <si>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</si>
  <si>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</si>
  <si>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</si>
  <si>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</si>
  <si>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</si>
  <si>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</si>
  <si>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</si>
  <si>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</si>
  <si>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</si>
  <si>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</si>
  <si>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</si>
  <si>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</si>
  <si>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</si>
  <si>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</si>
  <si>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</si>
  <si>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</si>
  <si>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</si>
  <si>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</si>
  <si>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</si>
  <si>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</si>
  <si>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</si>
  <si>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</si>
  <si>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</si>
  <si>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</si>
  <si>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</si>
  <si>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</si>
  <si>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</si>
  <si>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</si>
  <si>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</si>
  <si>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</si>
  <si>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</si>
  <si>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</si>
  <si>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</si>
  <si>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</si>
  <si>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</si>
  <si>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</si>
  <si>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</si>
  <si>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</si>
  <si>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</si>
  <si>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</si>
  <si>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</si>
  <si>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</si>
  <si>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</si>
  <si>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</si>
  <si>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</si>
  <si>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</si>
  <si>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</si>
  <si>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</si>
  <si>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</si>
  <si>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</si>
  <si>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</si>
  <si>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</si>
  <si>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</si>
  <si>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</si>
  <si>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</si>
  <si>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</si>
  <si>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</si>
  <si>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</si>
  <si>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</si>
  <si>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</si>
  <si>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</si>
  <si>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</si>
  <si>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</si>
  <si>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</si>
  <si>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</si>
  <si>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</si>
  <si>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</si>
  <si>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</si>
  <si>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</si>
  <si>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</si>
  <si>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</si>
  <si>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</si>
  <si>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</si>
  <si>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</si>
  <si>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</si>
  <si>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</si>
  <si>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</si>
  <si>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</si>
  <si>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</si>
  <si>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</si>
  <si>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</si>
  <si>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</si>
  <si>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</si>
  <si>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</si>
  <si>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</si>
  <si>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</si>
  <si>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</si>
  <si>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</si>
  <si>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</si>
  <si>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</si>
  <si>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</si>
  <si>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</si>
  <si>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</si>
  <si>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</si>
  <si>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</si>
  <si>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</si>
  <si>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</si>
  <si>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</si>
  <si>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</si>
  <si>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</si>
  <si>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</si>
  <si>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</si>
  <si>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</si>
  <si>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</si>
  <si>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</si>
  <si>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</si>
  <si>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</si>
  <si>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</si>
  <si>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</si>
  <si>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</si>
  <si>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</si>
  <si>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</si>
  <si>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</si>
  <si>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</si>
  <si>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</si>
  <si>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</si>
  <si>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</si>
  <si>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</si>
  <si>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</si>
  <si>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</si>
  <si>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</si>
  <si>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</si>
  <si>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</si>
  <si>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</si>
  <si>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</si>
  <si>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</si>
  <si>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</si>
  <si>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</si>
  <si>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</si>
  <si>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</si>
  <si>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</si>
  <si>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</si>
  <si>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</si>
  <si>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</si>
  <si>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</si>
  <si>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</si>
  <si>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</si>
  <si>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</si>
  <si>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</si>
  <si>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</si>
  <si>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</si>
  <si>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</si>
  <si>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</si>
  <si>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</si>
  <si>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</si>
  <si>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</si>
  <si>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</si>
  <si>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</si>
  <si>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</si>
  <si>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</si>
  <si>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</si>
  <si>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</si>
  <si>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</si>
  <si>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</si>
  <si>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</si>
  <si>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</si>
  <si>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</si>
  <si>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</si>
  <si>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</si>
  <si>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</si>
  <si>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</si>
  <si>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</si>
  <si>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</si>
  <si>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</si>
  <si>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</si>
  <si>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</si>
  <si>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</si>
  <si>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</si>
  <si>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</si>
  <si>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</si>
  <si>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</si>
  <si>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</si>
  <si>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</si>
  <si>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</si>
  <si>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</si>
  <si>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</si>
  <si>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</si>
  <si>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</si>
  <si>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</si>
  <si>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</si>
  <si>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</si>
  <si>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</si>
  <si>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</si>
  <si>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</si>
  <si>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</si>
  <si>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</si>
  <si>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</si>
  <si>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</si>
  <si>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</si>
  <si>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</si>
  <si>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</si>
  <si>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</si>
  <si>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</si>
  <si>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</si>
  <si>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</si>
  <si>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</si>
  <si>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</si>
  <si>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</si>
  <si>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</si>
  <si>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</si>
  <si>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</si>
  <si>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</si>
  <si>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</si>
  <si>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</si>
  <si>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</si>
  <si>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</si>
  <si>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</si>
  <si>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</si>
  <si>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</si>
  <si>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</si>
  <si>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</si>
  <si>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</si>
  <si>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</si>
  <si>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</si>
  <si>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</si>
  <si>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</si>
  <si>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</si>
  <si>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</si>
  <si>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</si>
  <si>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</si>
  <si>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</si>
  <si>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</si>
  <si>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</si>
  <si>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</si>
  <si>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</si>
  <si>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</si>
  <si>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</si>
  <si>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</si>
  <si>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</si>
  <si>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</si>
  <si>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</si>
  <si>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</si>
  <si>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</si>
  <si>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</si>
  <si>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</si>
  <si>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</si>
  <si>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</si>
  <si>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</si>
  <si>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</si>
  <si>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</si>
  <si>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</si>
  <si>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</si>
  <si>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</si>
  <si>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</si>
  <si>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</si>
  <si>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</si>
  <si>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</si>
  <si>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</si>
  <si>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</si>
  <si>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</si>
  <si>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</si>
  <si>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</si>
  <si>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</si>
  <si>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</si>
  <si>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</si>
  <si>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</si>
  <si>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</si>
  <si>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</si>
  <si>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</si>
  <si>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</si>
  <si>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</si>
  <si>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</si>
  <si>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</si>
  <si>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</si>
  <si>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</si>
  <si>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</si>
  <si>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</si>
  <si>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</si>
  <si>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</si>
  <si>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</si>
  <si>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</si>
  <si>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</si>
  <si>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</si>
  <si>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</si>
  <si>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</si>
  <si>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</si>
  <si>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</si>
  <si>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</si>
  <si>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</si>
  <si>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</si>
  <si>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</si>
  <si>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</si>
  <si>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</si>
  <si>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</si>
  <si>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</si>
  <si>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</si>
  <si>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</si>
  <si>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</si>
  <si>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</si>
  <si>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</si>
  <si>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</si>
  <si>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</si>
  <si>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</si>
  <si>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</si>
  <si>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</si>
  <si>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</si>
  <si>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</si>
  <si>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</si>
  <si>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</si>
  <si>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</si>
  <si>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</si>
  <si>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</si>
  <si>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</si>
  <si>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</si>
  <si>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</si>
  <si>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</si>
  <si>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</si>
  <si>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</si>
  <si>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</si>
  <si>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</si>
  <si>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</si>
  <si>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</si>
  <si>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</si>
  <si>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</si>
  <si>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</si>
  <si>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</si>
  <si>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</si>
  <si>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</si>
  <si>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</si>
  <si>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</si>
  <si>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</si>
  <si>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</si>
  <si>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</si>
  <si>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</si>
  <si>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</si>
  <si>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</si>
  <si>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</si>
  <si>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</si>
  <si>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</si>
  <si>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</si>
  <si>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</si>
  <si>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</si>
  <si>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</si>
  <si>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</si>
  <si>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</si>
  <si>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</si>
  <si>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</si>
  <si>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</si>
  <si>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</si>
  <si>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</si>
  <si>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</si>
  <si>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</si>
  <si>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</si>
  <si>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</si>
  <si>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</si>
  <si>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</si>
  <si>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</si>
  <si>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</si>
  <si>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</si>
  <si>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</si>
  <si>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</si>
  <si>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</si>
  <si>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</si>
  <si>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</si>
  <si>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</si>
  <si>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</si>
  <si>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</si>
  <si>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</si>
  <si>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</si>
  <si>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</si>
  <si>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</si>
  <si>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</si>
  <si>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</si>
  <si>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</si>
  <si>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</si>
  <si>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</si>
  <si>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</si>
  <si>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</si>
  <si>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</si>
  <si>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</si>
  <si>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</si>
  <si>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</si>
  <si>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</si>
  <si>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</si>
  <si>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</si>
  <si>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</si>
  <si>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</si>
  <si>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</si>
  <si>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</si>
  <si>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</si>
  <si>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</si>
  <si>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</si>
  <si>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</si>
  <si>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</si>
  <si>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</si>
  <si>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</si>
  <si>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</si>
  <si>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</si>
  <si>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</si>
  <si>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</si>
  <si>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</si>
  <si>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</si>
  <si>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</si>
  <si>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</si>
  <si>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</si>
  <si>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</si>
  <si>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</si>
  <si>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</si>
  <si>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</si>
  <si>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</si>
  <si>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</si>
  <si>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</si>
  <si>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</si>
  <si>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</si>
  <si>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</si>
  <si>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</si>
  <si>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</si>
  <si>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</si>
  <si>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</si>
  <si>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</si>
  <si>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</si>
  <si>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</si>
  <si>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</si>
  <si>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</si>
  <si>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</si>
  <si>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</si>
  <si>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</si>
  <si>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</si>
  <si>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</si>
  <si>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</si>
  <si>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</si>
  <si>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</si>
  <si>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</si>
  <si>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</si>
  <si>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</si>
  <si>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</si>
  <si>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</si>
  <si>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</si>
  <si>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</si>
  <si>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</si>
  <si>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</si>
  <si>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</si>
  <si>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</si>
  <si>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</si>
  <si>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</si>
  <si>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</si>
  <si>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</si>
  <si>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</si>
  <si>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</si>
  <si>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</si>
  <si>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</si>
  <si>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</si>
  <si>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</si>
  <si>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</si>
  <si>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</si>
  <si>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</si>
  <si>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</si>
  <si>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</si>
  <si>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</si>
  <si>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</si>
  <si>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</si>
  <si>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</si>
  <si>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</si>
  <si>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</si>
  <si>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</si>
  <si>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</si>
  <si>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</si>
  <si>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</si>
  <si>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</si>
  <si>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</si>
  <si>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</si>
  <si>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</si>
  <si>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</si>
  <si>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</si>
  <si>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</si>
  <si>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</si>
  <si>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</si>
  <si>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</si>
  <si>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</si>
  <si>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</si>
  <si>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</si>
  <si>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</si>
  <si>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</si>
  <si>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</si>
  <si>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</si>
  <si>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</si>
  <si>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</si>
  <si>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</si>
  <si>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</si>
  <si>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</si>
  <si>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</si>
  <si>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</si>
  <si>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</si>
  <si>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</si>
  <si>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</si>
  <si>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</si>
  <si>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</si>
  <si>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</si>
  <si>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</si>
  <si>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</si>
  <si>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</si>
  <si>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</si>
  <si>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</si>
  <si>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</si>
  <si>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</si>
  <si>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</si>
  <si>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</si>
  <si>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</si>
  <si>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</si>
  <si>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</si>
  <si>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</si>
  <si>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</si>
  <si>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</si>
  <si>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</si>
  <si>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</si>
  <si>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</si>
  <si>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</si>
  <si>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</si>
  <si>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</si>
  <si>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</si>
  <si>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</si>
  <si>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</si>
  <si>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</si>
  <si>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</si>
  <si>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</si>
  <si>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</si>
  <si>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</si>
  <si>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</si>
  <si>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</si>
  <si>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</si>
  <si>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</si>
  <si>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</si>
  <si>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</si>
  <si>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</si>
  <si>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</si>
  <si>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</si>
  <si>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</si>
  <si>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</si>
  <si>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</si>
  <si>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</si>
  <si>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</si>
  <si>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</si>
  <si>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</si>
  <si>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</si>
  <si>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</si>
  <si>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</si>
  <si>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</si>
  <si>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</si>
  <si>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</si>
  <si>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</si>
  <si>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</si>
  <si>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</si>
  <si>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</si>
  <si>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</si>
  <si>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</si>
  <si>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</si>
  <si>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</si>
  <si>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</si>
  <si>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</si>
  <si>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</si>
  <si>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</si>
  <si>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</si>
  <si>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</si>
  <si>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</si>
  <si>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</si>
  <si>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</si>
  <si>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</si>
  <si>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</si>
  <si>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</si>
  <si>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</si>
  <si>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</si>
  <si>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</si>
  <si>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</si>
  <si>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</si>
  <si>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</si>
  <si>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</si>
  <si>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</si>
  <si>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</si>
  <si>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</si>
  <si>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</si>
  <si>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</si>
  <si>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</si>
  <si>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</si>
  <si>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</si>
  <si>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</si>
  <si>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</si>
  <si>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</si>
  <si>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</si>
  <si>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</si>
  <si>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</si>
  <si>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</si>
  <si>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</si>
  <si>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</si>
  <si>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</si>
  <si>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</si>
  <si>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</si>
  <si>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</si>
  <si>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</si>
  <si>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</si>
  <si>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</si>
  <si>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</si>
  <si>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</si>
  <si>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</si>
  <si>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</si>
  <si>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</si>
  <si>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</si>
  <si>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</si>
  <si>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</si>
  <si>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</si>
  <si>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</si>
  <si>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</si>
  <si>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</si>
  <si>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</si>
  <si>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</si>
  <si>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</si>
  <si>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</si>
  <si>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</si>
  <si>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</si>
  <si>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</si>
  <si>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</si>
  <si>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</si>
  <si>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</si>
  <si>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</si>
  <si>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</si>
  <si>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</si>
  <si>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</si>
  <si>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</si>
  <si>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</si>
  <si>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</si>
  <si>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</si>
  <si>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</si>
  <si>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</si>
  <si>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</si>
  <si>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</si>
  <si>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</si>
  <si>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</si>
  <si>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</si>
  <si>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</si>
  <si>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</si>
  <si>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</si>
  <si>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</si>
  <si>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</si>
  <si>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</si>
  <si>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</si>
  <si>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</si>
  <si>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</si>
  <si>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</si>
  <si>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</si>
  <si>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</si>
  <si>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</si>
  <si>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</si>
  <si>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</si>
  <si>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</si>
  <si>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</si>
  <si>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</si>
  <si>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</si>
  <si>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</si>
  <si>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</si>
  <si>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</si>
  <si>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</si>
  <si>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</si>
  <si>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</si>
  <si>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</si>
  <si>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</si>
  <si>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</si>
  <si>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</si>
  <si>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</si>
  <si>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</si>
  <si>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</si>
  <si>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</si>
  <si>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</si>
  <si>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</si>
  <si>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</si>
  <si>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</si>
  <si>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</si>
  <si>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</si>
  <si>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</si>
  <si>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</si>
  <si>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</si>
  <si>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</si>
  <si>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</si>
  <si>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</si>
  <si>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</si>
  <si>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</si>
  <si>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</si>
  <si>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</si>
  <si>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</si>
  <si>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</si>
  <si>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</si>
  <si>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</si>
  <si>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</si>
  <si>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</si>
  <si>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</si>
  <si>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</si>
  <si>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</si>
  <si>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</si>
  <si>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</si>
  <si>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</si>
  <si>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</si>
  <si>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</si>
  <si>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</si>
  <si>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</si>
  <si>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</si>
  <si>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</si>
  <si>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</si>
  <si>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</si>
  <si>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</si>
  <si>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</si>
  <si>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</si>
  <si>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</si>
  <si>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</si>
  <si>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</si>
  <si>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</si>
  <si>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</si>
  <si>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</si>
  <si>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</si>
  <si>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</si>
  <si>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</si>
  <si>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</si>
  <si>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</si>
  <si>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</si>
  <si>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</si>
  <si>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</si>
  <si>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</si>
  <si>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</si>
  <si>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</si>
  <si>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</si>
  <si>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</si>
  <si>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</si>
  <si>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</si>
  <si>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</si>
  <si>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</si>
  <si>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</si>
  <si>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</si>
  <si>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</si>
  <si>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</si>
  <si>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</si>
  <si>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</si>
  <si>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</si>
  <si>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</si>
  <si>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</si>
  <si>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</si>
  <si>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</si>
  <si>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</si>
  <si>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</si>
  <si>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</si>
  <si>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</si>
  <si>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</si>
  <si>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</si>
  <si>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</si>
  <si>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</si>
  <si>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</si>
  <si>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</si>
  <si>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</si>
  <si>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</si>
  <si>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</si>
  <si>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</si>
  <si>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</si>
  <si>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</si>
  <si>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</si>
  <si>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</si>
  <si>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</si>
  <si>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</si>
  <si>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</si>
  <si>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</si>
  <si>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</si>
  <si>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</si>
  <si>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</si>
  <si>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</si>
  <si>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</si>
  <si>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</si>
  <si>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</si>
  <si>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</si>
  <si>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</si>
  <si>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</si>
  <si>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</si>
  <si>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</si>
  <si>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</si>
  <si>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</si>
  <si>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</si>
  <si>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</si>
  <si>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</si>
  <si>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</si>
  <si>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</si>
  <si>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</si>
  <si>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</si>
  <si>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</si>
  <si>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</si>
  <si>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</si>
  <si>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</si>
  <si>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</si>
  <si>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</si>
  <si>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</si>
  <si>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</si>
  <si>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</si>
  <si>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</si>
  <si>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</si>
  <si>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</si>
  <si>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</si>
  <si>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</si>
  <si>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</si>
  <si>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</si>
  <si>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</si>
  <si>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</si>
  <si>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</si>
  <si>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</si>
  <si>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</si>
  <si>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</si>
  <si>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</si>
  <si>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</si>
  <si>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</si>
  <si>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</si>
  <si>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</si>
  <si>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</si>
  <si>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</si>
  <si>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</si>
  <si>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</si>
  <si>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</si>
  <si>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</si>
  <si>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</si>
  <si>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</si>
  <si>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</si>
  <si>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</si>
  <si>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</si>
  <si>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</si>
  <si>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</si>
  <si>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</si>
  <si>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</si>
  <si>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</si>
  <si>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</si>
  <si>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</si>
  <si>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</si>
  <si>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</si>
  <si>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</si>
  <si>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</si>
  <si>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</si>
  <si>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</si>
  <si>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</si>
  <si>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</si>
  <si>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</si>
  <si>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</si>
  <si>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</si>
  <si>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</si>
  <si>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</si>
  <si>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</si>
  <si>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</si>
  <si>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</si>
  <si>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</si>
  <si>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</si>
  <si>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</si>
  <si>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</si>
  <si>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</si>
  <si>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</si>
  <si>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</si>
  <si>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</si>
  <si>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</si>
  <si>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</si>
  <si>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</si>
  <si>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</si>
  <si>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</si>
  <si>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</si>
  <si>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</si>
  <si>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</si>
  <si>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</si>
  <si>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</si>
  <si>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</si>
  <si>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</si>
  <si>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</si>
  <si>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</si>
  <si>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</si>
  <si>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</si>
  <si>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</si>
  <si>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</si>
  <si>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</si>
  <si>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</si>
  <si>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</si>
  <si>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</si>
  <si>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</si>
  <si>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</si>
  <si>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</si>
  <si>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</si>
  <si>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</si>
  <si>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</si>
  <si>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</si>
  <si>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</si>
  <si>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</si>
  <si>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</si>
  <si>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</si>
  <si>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</si>
  <si>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</si>
  <si>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</si>
  <si>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</si>
  <si>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</si>
  <si>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</si>
  <si>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</si>
  <si>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</si>
  <si>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</si>
  <si>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</si>
  <si>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</si>
  <si>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</si>
  <si>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</si>
  <si>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</si>
  <si>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</si>
  <si>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</si>
  <si>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</si>
  <si>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</si>
  <si>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</si>
  <si>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</si>
  <si>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</si>
  <si>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</si>
  <si>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</si>
  <si>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</si>
  <si>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</si>
  <si>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</si>
  <si>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</si>
  <si>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</si>
  <si>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</si>
  <si>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</si>
  <si>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</si>
  <si>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</si>
  <si>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</si>
  <si>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</si>
  <si>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</si>
  <si>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</si>
  <si>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</si>
  <si>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</si>
  <si>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</si>
  <si>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</si>
  <si>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</si>
  <si>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</si>
  <si>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</si>
  <si>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</si>
  <si>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</si>
  <si>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</si>
  <si>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</si>
  <si>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</si>
  <si>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</si>
  <si>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</si>
  <si>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</si>
  <si>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</si>
  <si>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</si>
  <si>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</si>
  <si>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</si>
  <si>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</si>
  <si>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</si>
  <si>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</si>
  <si>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</si>
  <si>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</si>
  <si>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</si>
  <si>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</si>
  <si>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</si>
  <si>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</si>
  <si>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</si>
  <si>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</si>
  <si>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</si>
  <si>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</si>
  <si>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</si>
  <si>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</si>
  <si>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</si>
  <si>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</si>
  <si>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</si>
  <si>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</si>
  <si>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</si>
  <si>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</si>
  <si>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</si>
  <si>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</si>
  <si>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</si>
  <si>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</si>
  <si>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</si>
  <si>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</si>
  <si>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</si>
  <si>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</si>
  <si>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</si>
  <si>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</si>
  <si>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</si>
  <si>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</si>
  <si>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</si>
  <si>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</si>
  <si>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</si>
  <si>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</si>
  <si>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</si>
  <si>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</si>
  <si>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</si>
  <si>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</si>
  <si>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</si>
  <si>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</si>
  <si>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</si>
  <si>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</si>
  <si>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</si>
  <si>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</si>
  <si>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</si>
  <si>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</si>
  <si>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</si>
  <si>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</si>
  <si>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</si>
  <si>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</si>
  <si>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</si>
  <si>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</si>
  <si>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</si>
  <si>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</si>
  <si>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</si>
  <si>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</si>
  <si>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</si>
  <si>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</si>
  <si>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</si>
  <si>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</si>
  <si>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</si>
  <si>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</si>
  <si>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</si>
  <si>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</si>
  <si>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</si>
  <si>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</si>
  <si>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</si>
  <si>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</si>
  <si>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</si>
  <si>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</si>
  <si>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</si>
  <si>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</si>
  <si>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</si>
  <si>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</si>
  <si>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</si>
  <si>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</si>
  <si>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</si>
  <si>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</si>
  <si>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</si>
  <si>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</si>
  <si>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</si>
  <si>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</si>
  <si>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</si>
  <si>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</si>
  <si>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</si>
  <si>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</si>
  <si>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</si>
  <si>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</si>
  <si>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</si>
  <si>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</si>
  <si>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</si>
  <si>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</si>
  <si>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</si>
  <si>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</si>
  <si>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</si>
  <si>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</si>
  <si>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</si>
  <si>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</si>
  <si>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</si>
  <si>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</si>
  <si>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</si>
  <si>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</si>
  <si>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</si>
  <si>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</si>
  <si>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</si>
  <si>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</si>
  <si>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</si>
  <si>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</si>
  <si>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</si>
  <si>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</si>
  <si>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</si>
  <si>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</si>
  <si>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</si>
  <si>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</si>
  <si>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</si>
  <si>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</si>
  <si>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</si>
  <si>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</si>
  <si>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</si>
  <si>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</si>
  <si>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</si>
  <si>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</si>
  <si>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</si>
  <si>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</si>
  <si>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</si>
  <si>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</si>
  <si>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</si>
  <si>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</si>
  <si>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</si>
  <si>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</si>
  <si>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</si>
  <si>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</si>
  <si>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</si>
  <si>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</si>
  <si>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</si>
  <si>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</si>
  <si>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</si>
  <si>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</si>
  <si>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</si>
  <si>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</si>
  <si>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</si>
  <si>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</si>
  <si>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</si>
  <si>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</si>
  <si>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</si>
  <si>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</si>
  <si>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</si>
  <si>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</si>
  <si>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</si>
  <si>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</si>
  <si>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</si>
  <si>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</si>
  <si>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</si>
  <si>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</si>
  <si>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</si>
  <si>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</si>
  <si>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</si>
  <si>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</si>
  <si>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</si>
  <si>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</si>
  <si>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</si>
  <si>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</si>
  <si>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</si>
  <si>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</si>
  <si>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</si>
  <si>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</si>
  <si>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</si>
  <si>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</si>
  <si>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</si>
  <si>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</si>
  <si>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</si>
  <si>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</si>
  <si>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</si>
  <si>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</si>
  <si>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</si>
  <si>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</si>
  <si>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</si>
  <si>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</si>
  <si>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</si>
  <si>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</si>
  <si>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</si>
  <si>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</si>
  <si>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</si>
  <si>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</si>
  <si>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</si>
  <si>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</si>
  <si>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</si>
  <si>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</si>
  <si>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</si>
  <si>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</si>
  <si>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</si>
  <si>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</si>
  <si>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</si>
  <si>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</si>
  <si>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</si>
  <si>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</si>
  <si>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</si>
  <si>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</si>
  <si>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</si>
  <si>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</si>
  <si>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</si>
  <si>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</si>
  <si>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</si>
  <si>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</si>
  <si>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</si>
  <si>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</si>
  <si>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</si>
  <si>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</si>
  <si>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</si>
  <si>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</si>
  <si>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</si>
  <si>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</si>
  <si>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</si>
  <si>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</si>
  <si>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</si>
  <si>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</si>
  <si>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</si>
  <si>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</si>
  <si>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</si>
  <si>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</si>
  <si>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</si>
  <si>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</si>
  <si>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</si>
  <si>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</si>
  <si>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</si>
  <si>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</si>
  <si>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</si>
  <si>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</si>
  <si>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</si>
  <si>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</si>
  <si>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</si>
  <si>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</si>
  <si>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</si>
  <si>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</si>
  <si>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</si>
  <si>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</si>
  <si>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</si>
  <si>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</si>
  <si>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</si>
  <si>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</si>
  <si>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</si>
  <si>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</si>
  <si>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</si>
  <si>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</si>
  <si>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</si>
  <si>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</si>
  <si>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</si>
  <si>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</si>
  <si>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</si>
  <si>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</si>
  <si>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</si>
  <si>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</si>
  <si>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</si>
  <si>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</si>
  <si>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</si>
  <si>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</si>
  <si>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</si>
  <si>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</si>
  <si>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</si>
  <si>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</si>
  <si>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</si>
  <si>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</si>
  <si>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</si>
  <si>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</si>
  <si>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</si>
  <si>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</si>
  <si>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</si>
  <si>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</si>
  <si>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</si>
  <si>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</si>
  <si>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</si>
  <si>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</si>
  <si>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</si>
  <si>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</si>
  <si>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</si>
  <si>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</si>
  <si>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</si>
  <si>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</si>
  <si>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</si>
  <si>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</si>
  <si>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</si>
  <si>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</si>
  <si>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</si>
  <si>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</si>
  <si>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</si>
  <si>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</si>
  <si>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</si>
  <si>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</si>
  <si>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</si>
  <si>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</si>
  <si>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</si>
  <si>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</si>
  <si>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</si>
  <si>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</si>
  <si>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</si>
  <si>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</si>
  <si>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</si>
  <si>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</si>
  <si>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</si>
  <si>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</si>
  <si>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</si>
  <si>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</si>
  <si>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</si>
  <si>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</si>
  <si>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</si>
  <si>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</si>
  <si>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</si>
  <si>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</si>
  <si>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</si>
  <si>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</si>
  <si>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</si>
  <si>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</si>
  <si>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</si>
  <si>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</si>
  <si>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</si>
  <si>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</si>
  <si>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</si>
  <si>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</si>
  <si>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</si>
  <si>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</si>
  <si>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</si>
  <si>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</si>
  <si>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</si>
  <si>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</si>
  <si>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</si>
  <si>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</si>
  <si>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</si>
  <si>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</si>
  <si>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</si>
  <si>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</si>
  <si>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</si>
  <si>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</si>
  <si>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</si>
  <si>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</si>
  <si>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</si>
  <si>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</si>
  <si>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</si>
  <si>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</si>
  <si>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</si>
  <si>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</si>
  <si>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</si>
  <si>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</si>
  <si>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</si>
  <si>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</si>
  <si>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</si>
  <si>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</si>
  <si>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</si>
  <si>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</si>
  <si>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</si>
  <si>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</si>
  <si>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</si>
  <si>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</si>
  <si>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</si>
  <si>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</si>
  <si>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</si>
  <si>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</si>
  <si>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</si>
  <si>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</si>
  <si>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</si>
  <si>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</si>
  <si>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</si>
  <si>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</si>
  <si>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</si>
  <si>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</si>
  <si>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</si>
  <si>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</si>
  <si>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</si>
  <si>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</si>
  <si>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</si>
  <si>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</si>
  <si>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</si>
  <si>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</si>
  <si>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</si>
  <si>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</si>
  <si>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</si>
  <si>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</si>
  <si>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</si>
  <si>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</si>
  <si>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</si>
  <si>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</si>
  <si>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</si>
  <si>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</si>
  <si>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</si>
  <si>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</si>
  <si>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</si>
  <si>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</si>
  <si>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</si>
  <si>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</si>
  <si>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</si>
  <si>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</si>
  <si>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</si>
  <si>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</si>
  <si>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</si>
  <si>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</si>
  <si>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</si>
  <si>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</si>
  <si>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</si>
  <si>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</si>
  <si>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</si>
  <si>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</si>
  <si>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</si>
  <si>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</si>
  <si>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</si>
  <si>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</si>
  <si>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</si>
  <si>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</si>
  <si>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</si>
  <si>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</si>
  <si>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</si>
  <si>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</si>
  <si>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</si>
  <si>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</si>
  <si>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</si>
  <si>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</si>
  <si>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</si>
  <si>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</si>
  <si>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</si>
  <si>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</si>
  <si>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</si>
  <si>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</si>
  <si>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</si>
  <si>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</si>
  <si>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</si>
  <si>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</si>
  <si>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</si>
  <si>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</si>
  <si>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</si>
  <si>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</si>
  <si>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</si>
  <si>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</si>
  <si>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</si>
  <si>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</si>
  <si>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</si>
  <si>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</si>
  <si>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</si>
  <si>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</si>
  <si>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</si>
  <si>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</si>
  <si>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</si>
  <si>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</si>
  <si>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</si>
  <si>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</si>
  <si>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</si>
  <si>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</si>
  <si>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</si>
  <si>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</si>
  <si>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</si>
  <si>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</si>
  <si>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</si>
  <si>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</si>
  <si>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</si>
  <si>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</si>
  <si>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</si>
  <si>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</si>
  <si>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</si>
  <si>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</si>
  <si>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</si>
  <si>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</si>
  <si>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</si>
  <si>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</si>
  <si>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</si>
  <si>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</si>
  <si>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</si>
  <si>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</si>
  <si>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</si>
  <si>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</si>
  <si>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</si>
  <si>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</si>
  <si>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</si>
  <si>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</si>
  <si>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</si>
  <si>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</si>
  <si>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</si>
  <si>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</si>
  <si>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</si>
  <si>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</si>
  <si>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</si>
  <si>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</si>
  <si>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</si>
  <si>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</si>
  <si>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</si>
  <si>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</si>
  <si>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</si>
  <si>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</si>
  <si>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</si>
  <si>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</si>
  <si>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</si>
  <si>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</si>
  <si>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</si>
  <si>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</si>
  <si>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</si>
  <si>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</si>
  <si>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</si>
  <si>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</si>
  <si>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</si>
  <si>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</si>
  <si>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</si>
  <si>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</si>
  <si>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</si>
  <si>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</si>
  <si>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</si>
  <si>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</si>
  <si>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</si>
  <si>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</si>
  <si>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</si>
  <si>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</si>
  <si>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</si>
  <si>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</si>
  <si>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</si>
  <si>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</si>
  <si>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</si>
  <si>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</si>
  <si>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</si>
  <si>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</si>
  <si>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</si>
  <si>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</si>
  <si>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</si>
  <si>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</si>
  <si>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</si>
  <si>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</si>
  <si>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</si>
  <si>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</si>
  <si>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</si>
  <si>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</si>
  <si>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</si>
  <si>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</si>
  <si>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</si>
  <si>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</si>
  <si>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</si>
  <si>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</si>
  <si>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</si>
  <si>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</si>
  <si>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</si>
  <si>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</si>
  <si>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</si>
  <si>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</si>
  <si>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</si>
  <si>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</si>
  <si>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</si>
  <si>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</si>
  <si>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</si>
  <si>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</si>
  <si>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</si>
  <si>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</si>
  <si>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</si>
  <si>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</si>
  <si>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</si>
  <si>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</si>
  <si>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</si>
  <si>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</si>
  <si>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</si>
  <si>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</si>
  <si>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</si>
  <si>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</si>
  <si>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</si>
  <si>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</si>
  <si>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</si>
  <si>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</si>
  <si>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</si>
  <si>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</si>
  <si>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</si>
  <si>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</si>
  <si>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</si>
  <si>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</si>
  <si>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</si>
  <si>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</si>
  <si>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</si>
  <si>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</si>
  <si>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</si>
  <si>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</si>
  <si>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</si>
  <si>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</si>
  <si>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</si>
  <si>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</si>
  <si>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</si>
  <si>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</si>
  <si>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</si>
  <si>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</si>
  <si>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</si>
  <si>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</si>
  <si>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</si>
  <si>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</si>
  <si>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</si>
  <si>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</si>
  <si>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</si>
  <si>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</si>
  <si>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</si>
  <si>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</si>
  <si>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</si>
  <si>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</si>
  <si>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</si>
  <si>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</si>
  <si>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</si>
  <si>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</si>
  <si>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</si>
  <si>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</si>
  <si>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</si>
  <si>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</si>
  <si>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</si>
  <si>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</si>
  <si>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</si>
  <si>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</si>
  <si>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</si>
  <si>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</si>
  <si>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</si>
  <si>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</si>
  <si>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</si>
  <si>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</si>
  <si>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</si>
  <si>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</si>
  <si>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</si>
  <si>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</si>
  <si>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</si>
  <si>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</si>
  <si>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</si>
  <si>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</si>
  <si>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</si>
  <si>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</si>
  <si>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</si>
  <si>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</si>
  <si>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</si>
  <si>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</si>
  <si>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</si>
  <si>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</si>
  <si>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</si>
  <si>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</si>
  <si>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</si>
  <si>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</si>
  <si>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</si>
  <si>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</si>
  <si>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</si>
  <si>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</si>
  <si>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</si>
  <si>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</si>
  <si>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</si>
  <si>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</si>
  <si>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</si>
  <si>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</si>
  <si>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</si>
  <si>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</si>
  <si>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</si>
  <si>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</si>
  <si>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</si>
  <si>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</si>
  <si>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</si>
  <si>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</si>
  <si>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</si>
  <si>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</si>
  <si>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</si>
  <si>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</si>
  <si>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</si>
  <si>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</si>
  <si>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</si>
  <si>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</si>
  <si>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</si>
  <si>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</si>
  <si>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</si>
  <si>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</si>
  <si>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</si>
  <si>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</si>
  <si>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</si>
  <si>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</si>
  <si>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</si>
  <si>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</si>
  <si>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</si>
  <si>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</si>
  <si>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</si>
  <si>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</si>
  <si>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</si>
  <si>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</si>
  <si>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</si>
  <si>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</si>
  <si>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</si>
  <si>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</si>
  <si>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</si>
  <si>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</si>
  <si>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</si>
  <si>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</si>
  <si>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</si>
  <si>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</si>
  <si>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</si>
  <si>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</si>
  <si>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</si>
  <si>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</si>
  <si>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</si>
  <si>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</si>
  <si>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</si>
  <si>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</si>
  <si>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</si>
  <si>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</si>
  <si>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</si>
  <si>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</si>
  <si>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</si>
  <si>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</si>
  <si>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</si>
  <si>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</si>
  <si>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</si>
  <si>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</si>
  <si>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</si>
  <si>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</si>
  <si>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</si>
  <si>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</si>
  <si>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</si>
  <si>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</si>
  <si>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</si>
  <si>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</si>
  <si>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</si>
  <si>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</si>
  <si>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</si>
  <si>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</si>
  <si>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</si>
  <si>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</si>
  <si>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</si>
  <si>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</si>
  <si>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</si>
  <si>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</si>
  <si>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</si>
  <si>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</si>
  <si>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</si>
  <si>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</si>
  <si>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</si>
  <si>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</si>
  <si>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</si>
  <si>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</si>
  <si>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</si>
  <si>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</si>
  <si>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</si>
  <si>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</si>
  <si>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</si>
  <si>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</si>
  <si>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</si>
  <si>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</si>
  <si>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</si>
  <si>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</si>
  <si>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</si>
  <si>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</si>
  <si>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</si>
  <si>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</si>
  <si>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</si>
  <si>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</si>
  <si>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</si>
  <si>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</si>
  <si>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</si>
  <si>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</si>
  <si>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</si>
  <si>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</si>
  <si>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</si>
  <si>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</si>
  <si>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</si>
  <si>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</si>
  <si>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</si>
  <si>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</si>
  <si>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</si>
  <si>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</si>
  <si>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</si>
  <si>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</si>
  <si>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</si>
  <si>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</si>
  <si>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</si>
  <si>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</si>
  <si>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</si>
  <si>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</si>
  <si>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</si>
  <si>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</si>
  <si>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</si>
  <si>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</si>
  <si>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</si>
  <si>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</si>
  <si>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</si>
  <si>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</si>
  <si>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</si>
  <si>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</si>
  <si>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</si>
  <si>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</si>
  <si>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</si>
  <si>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</si>
  <si>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</si>
  <si>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</si>
  <si>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</si>
  <si>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</si>
  <si>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</si>
  <si>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</si>
  <si>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</si>
  <si>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</si>
  <si>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</si>
  <si>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</si>
  <si>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</si>
  <si>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</si>
  <si>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</si>
  <si>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</si>
  <si>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</si>
  <si>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</si>
  <si>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</si>
  <si>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</si>
  <si>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</si>
  <si>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</si>
  <si>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</si>
  <si>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</si>
  <si>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</si>
  <si>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</si>
  <si>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</si>
  <si>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</si>
  <si>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</si>
  <si>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</si>
  <si>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</si>
  <si>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</si>
  <si>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</si>
  <si>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</si>
  <si>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</si>
  <si>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</si>
  <si>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</si>
  <si>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</si>
  <si>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</si>
  <si>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</si>
  <si>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</si>
  <si>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</si>
  <si>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</si>
  <si>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</si>
  <si>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</si>
  <si>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</si>
  <si>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</si>
  <si>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</si>
  <si>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</si>
  <si>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</si>
  <si>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</si>
  <si>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</si>
  <si>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</si>
  <si>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</si>
  <si>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</si>
  <si>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</si>
  <si>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</si>
  <si>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</si>
  <si>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</si>
  <si>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</si>
  <si>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</si>
  <si>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</si>
  <si>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</si>
  <si>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</si>
  <si>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</si>
  <si>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</si>
  <si>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</si>
  <si>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</si>
  <si>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</si>
  <si>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</si>
  <si>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</si>
  <si>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</si>
  <si>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</si>
  <si>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</si>
  <si>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</si>
  <si>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</si>
  <si>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</si>
  <si>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</si>
  <si>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</si>
  <si>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</si>
  <si>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</si>
  <si>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</si>
  <si>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</si>
  <si>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</si>
  <si>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</si>
  <si>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</si>
  <si>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</si>
  <si>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</si>
  <si>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</si>
  <si>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</si>
  <si>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</si>
  <si>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</si>
  <si>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</si>
  <si>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</si>
  <si>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</si>
  <si>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</si>
  <si>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</si>
  <si>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</si>
  <si>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</si>
  <si>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</si>
  <si>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</si>
  <si>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</si>
  <si>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</si>
  <si>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</si>
  <si>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</si>
  <si>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</si>
  <si>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</si>
  <si>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</si>
  <si>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</si>
  <si>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</si>
  <si>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</si>
  <si>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</si>
  <si>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</si>
  <si>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</si>
  <si>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</si>
  <si>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</si>
  <si>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</si>
  <si>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</si>
  <si>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</si>
  <si>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</si>
  <si>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</si>
  <si>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</si>
  <si>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</si>
  <si>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</si>
  <si>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</si>
  <si>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</si>
  <si>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</si>
  <si>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</si>
  <si>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</si>
  <si>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</si>
  <si>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</si>
  <si>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</si>
  <si>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</si>
  <si>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</si>
  <si>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</si>
  <si>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</si>
  <si>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</si>
  <si>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</si>
  <si>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</si>
  <si>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</si>
  <si>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</si>
  <si>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</si>
  <si>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</si>
  <si>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</si>
  <si>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</si>
  <si>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</si>
  <si>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</si>
  <si>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</si>
  <si>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</si>
  <si>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</si>
  <si>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</si>
  <si>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</si>
  <si>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</si>
  <si>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</si>
  <si>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</si>
  <si>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</si>
  <si>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</si>
  <si>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</si>
  <si>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</si>
  <si>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</si>
  <si>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</si>
  <si>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</si>
  <si>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</si>
  <si>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</si>
  <si>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</si>
  <si>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</si>
  <si>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</si>
  <si>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</si>
  <si>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</si>
  <si>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</si>
  <si>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</si>
  <si>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</si>
  <si>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</si>
  <si>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</si>
  <si>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</si>
  <si>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</si>
  <si>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</si>
  <si>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</si>
  <si>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</si>
  <si>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</si>
  <si>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</si>
  <si>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</si>
  <si>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</si>
  <si>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</si>
  <si>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</si>
  <si>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</si>
  <si>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</si>
  <si>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</si>
  <si>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</si>
  <si>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</si>
  <si>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</si>
  <si>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</si>
  <si>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</si>
  <si>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</si>
  <si>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</si>
  <si>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</si>
  <si>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</si>
  <si>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</si>
  <si>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</si>
  <si>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</si>
  <si>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</si>
  <si>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</si>
  <si>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</si>
  <si>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</si>
  <si>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</si>
  <si>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</si>
  <si>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</si>
  <si>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</si>
  <si>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</si>
  <si>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</si>
  <si>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</si>
  <si>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</si>
  <si>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</si>
  <si>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</si>
  <si>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</si>
  <si>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</si>
  <si>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</si>
  <si>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</si>
  <si>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</si>
  <si>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</si>
  <si>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</si>
  <si>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</si>
  <si>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</si>
  <si>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</si>
  <si>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</si>
  <si>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</si>
  <si>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</si>
  <si>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</si>
  <si>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</si>
  <si>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</si>
  <si>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</si>
  <si>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</si>
  <si>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</si>
  <si>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</si>
  <si>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</si>
  <si>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</si>
  <si>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</si>
  <si>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</si>
  <si>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</si>
  <si>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</si>
  <si>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</si>
  <si>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</si>
  <si>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</si>
  <si>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</si>
  <si>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</si>
  <si>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</si>
  <si>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</si>
  <si>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</si>
  <si>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</si>
  <si>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</si>
  <si>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</si>
  <si>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</si>
  <si>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</si>
  <si>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</si>
  <si>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</si>
  <si>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</si>
  <si>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</si>
  <si>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</si>
  <si>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</si>
  <si>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</si>
  <si>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</si>
  <si>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</si>
  <si>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</si>
  <si>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</si>
  <si>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</si>
  <si>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</si>
  <si>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</si>
  <si>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</si>
  <si>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</si>
  <si>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</si>
  <si>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</si>
  <si>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</si>
  <si>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</si>
  <si>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</si>
  <si>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</si>
  <si>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</si>
  <si>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</si>
  <si>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</si>
  <si>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</si>
  <si>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</si>
  <si>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</si>
  <si>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</si>
  <si>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</si>
  <si>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</si>
  <si>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</si>
  <si>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</si>
  <si>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</si>
  <si>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</si>
  <si>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</si>
  <si>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</si>
  <si>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</si>
  <si>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</si>
  <si>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</si>
  <si>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</si>
  <si>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</si>
  <si>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</si>
  <si>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</si>
  <si>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</si>
  <si>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</si>
  <si>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</si>
  <si>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</si>
  <si>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</si>
  <si>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</si>
  <si>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</si>
  <si>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</si>
  <si>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</si>
  <si>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</si>
  <si>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</si>
  <si>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</si>
  <si>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</si>
  <si>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</si>
  <si>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</si>
  <si>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</si>
  <si>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</si>
  <si>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</si>
  <si>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</si>
  <si>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</si>
  <si>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</si>
  <si>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</si>
  <si>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</si>
  <si>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</si>
  <si>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</si>
  <si>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</si>
  <si>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</si>
  <si>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</si>
  <si>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</si>
  <si>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</si>
  <si>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</si>
  <si>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</si>
  <si>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</si>
  <si>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</si>
  <si>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</si>
  <si>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</si>
  <si>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</si>
  <si>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</si>
  <si>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</si>
  <si>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</si>
  <si>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</si>
  <si>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</si>
  <si>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</si>
  <si>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</si>
  <si>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</si>
  <si>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</si>
  <si>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</si>
  <si>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</si>
  <si>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</si>
  <si>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</si>
  <si>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</si>
  <si>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</si>
  <si>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</si>
  <si>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</si>
  <si>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</si>
  <si>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</si>
  <si>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</si>
  <si>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</si>
  <si>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</si>
  <si>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</si>
  <si>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</si>
  <si>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</si>
  <si>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</si>
  <si>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</si>
  <si>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</si>
  <si>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</si>
  <si>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</si>
  <si>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</si>
  <si>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</si>
  <si>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</si>
  <si>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</si>
  <si>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</si>
  <si>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</si>
  <si>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</si>
  <si>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</si>
  <si>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</si>
  <si>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</si>
  <si>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</si>
  <si>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</si>
  <si>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</si>
  <si>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</si>
  <si>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</si>
  <si>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</si>
  <si>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</si>
  <si>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</si>
  <si>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</si>
  <si>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</si>
  <si>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</si>
  <si>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</si>
  <si>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</si>
  <si>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</si>
  <si>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</si>
  <si>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</si>
  <si>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</si>
  <si>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</si>
  <si>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</si>
  <si>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</si>
  <si>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</si>
  <si>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</si>
  <si>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</si>
  <si>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</si>
  <si>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</si>
  <si>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</si>
  <si>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</si>
  <si>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</si>
  <si>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</si>
  <si>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</si>
  <si>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</si>
  <si>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</si>
  <si>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</si>
  <si>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</si>
  <si>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</si>
  <si>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</si>
  <si>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</si>
  <si>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</si>
  <si>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</si>
  <si>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</si>
  <si>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</si>
  <si>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</si>
  <si>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</si>
  <si>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</si>
  <si>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</si>
  <si>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</si>
  <si>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</si>
  <si>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</si>
  <si>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</si>
  <si>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</si>
  <si>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</si>
  <si>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</si>
  <si>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</si>
  <si>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</si>
  <si>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</si>
  <si>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</si>
  <si>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</si>
  <si>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</si>
  <si>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</si>
  <si>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</si>
  <si>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</si>
  <si>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</si>
  <si>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</si>
  <si>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</si>
  <si>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</si>
  <si>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</si>
  <si>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</si>
  <si>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</si>
  <si>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</si>
  <si>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</si>
  <si>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</si>
  <si>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</si>
  <si>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</si>
  <si>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</si>
  <si>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</si>
  <si>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</si>
  <si>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</si>
  <si>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</si>
  <si>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</si>
  <si>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</si>
  <si>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</si>
  <si>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</si>
  <si>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</si>
  <si>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</si>
  <si>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</si>
  <si>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</si>
  <si>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</si>
  <si>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</si>
  <si>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</si>
  <si>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</si>
  <si>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</si>
  <si>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</si>
  <si>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</si>
  <si>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</si>
  <si>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</si>
  <si>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</si>
  <si>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</si>
  <si>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</si>
  <si>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</si>
  <si>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</si>
  <si>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</si>
  <si>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</si>
  <si>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</si>
  <si>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</si>
  <si>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</si>
  <si>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</si>
  <si>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</si>
  <si>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</si>
  <si>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</si>
  <si>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</si>
  <si>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</si>
  <si>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</si>
  <si>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</si>
  <si>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</si>
  <si>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</si>
  <si>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</si>
  <si>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</si>
  <si>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</si>
  <si>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</si>
  <si>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</si>
  <si>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</si>
  <si>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</si>
  <si>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</si>
  <si>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</si>
  <si>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</si>
  <si>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</si>
  <si>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</si>
  <si>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</si>
  <si>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</si>
  <si>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</si>
  <si>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</si>
  <si>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</si>
  <si>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</si>
  <si>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</si>
  <si>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</si>
  <si>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</si>
  <si>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</si>
  <si>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</si>
  <si>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</si>
  <si>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</si>
  <si>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</si>
  <si>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</si>
  <si>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</si>
  <si>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</si>
  <si>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</si>
  <si>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</si>
  <si>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</si>
  <si>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</si>
  <si>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</si>
  <si>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</si>
  <si>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</si>
  <si>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</si>
  <si>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</si>
  <si>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</si>
  <si>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</si>
  <si>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</si>
  <si>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</si>
  <si>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</si>
  <si>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</si>
  <si>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</si>
  <si>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</si>
  <si>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</si>
  <si>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</si>
  <si>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</si>
  <si>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</si>
  <si>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</si>
  <si>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</si>
  <si>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</si>
  <si>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</si>
  <si>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</si>
  <si>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</si>
  <si>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</si>
  <si>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</si>
  <si>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</si>
  <si>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</si>
  <si>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</si>
  <si>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</si>
  <si>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</si>
  <si>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</si>
  <si>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</si>
  <si>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</si>
  <si>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</si>
  <si>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</si>
  <si>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</si>
  <si>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</si>
  <si>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</si>
  <si>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</si>
  <si>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</si>
  <si>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</si>
  <si>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</si>
  <si>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</si>
  <si>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</si>
  <si>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</si>
  <si>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</si>
  <si>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</si>
  <si>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</si>
  <si>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</si>
  <si>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</si>
  <si>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</si>
  <si>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</si>
  <si>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</si>
  <si>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</si>
  <si>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</si>
  <si>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</si>
  <si>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</si>
  <si>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</si>
  <si>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</si>
  <si>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</si>
  <si>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</si>
  <si>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</si>
  <si>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</si>
  <si>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</si>
  <si>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</si>
  <si>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</si>
  <si>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</si>
  <si>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</si>
  <si>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</si>
  <si>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</si>
  <si>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</si>
  <si>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</si>
  <si>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</si>
  <si>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</si>
  <si>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</si>
  <si>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</si>
  <si>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</si>
  <si>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</si>
  <si>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</si>
  <si>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</si>
  <si>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</si>
  <si>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</si>
  <si>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</si>
  <si>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</si>
  <si>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</si>
  <si>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</si>
  <si>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</si>
  <si>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</si>
  <si>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</si>
  <si>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</si>
  <si>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</si>
  <si>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</si>
  <si>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</si>
  <si>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</si>
  <si>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</si>
  <si>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</si>
  <si>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</si>
  <si>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</si>
  <si>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</si>
  <si>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</si>
  <si>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</si>
  <si>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</si>
  <si>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</si>
  <si>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</si>
  <si>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</si>
  <si>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</si>
  <si>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</si>
  <si>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</si>
  <si>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</si>
  <si>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</si>
  <si>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</si>
  <si>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</si>
  <si>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</si>
  <si>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</si>
  <si>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</si>
  <si>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</si>
  <si>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</si>
  <si>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</si>
  <si>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</si>
  <si>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</si>
  <si>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</si>
  <si>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</si>
  <si>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</si>
  <si>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</si>
  <si>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</si>
  <si>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</si>
  <si>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</si>
  <si>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</si>
  <si>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</si>
  <si>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</si>
  <si>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</si>
  <si>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</si>
  <si>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</si>
  <si>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</si>
  <si>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</si>
  <si>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</si>
  <si>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</si>
  <si>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</si>
  <si>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</si>
  <si>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</si>
  <si>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</si>
  <si>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</si>
  <si>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</si>
  <si>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</si>
  <si>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</si>
  <si>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</si>
  <si>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</si>
  <si>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</si>
  <si>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</si>
  <si>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</si>
  <si>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</si>
  <si>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</si>
  <si>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</si>
  <si>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</si>
  <si>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</si>
  <si>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</si>
  <si>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</si>
  <si>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</si>
  <si>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</si>
  <si>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</si>
  <si>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</si>
  <si>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</si>
  <si>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</si>
  <si>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</si>
  <si>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</si>
  <si>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</si>
  <si>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</si>
  <si>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</si>
  <si>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</si>
  <si>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</si>
  <si>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</si>
  <si>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</si>
  <si>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</si>
  <si>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</si>
  <si>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</si>
  <si>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</si>
  <si>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</si>
  <si>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</si>
  <si>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</si>
  <si>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</si>
  <si>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</si>
  <si>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</si>
  <si>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</si>
  <si>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</si>
  <si>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</si>
  <si>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</si>
  <si>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</si>
  <si>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</si>
  <si>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</si>
  <si>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</si>
  <si>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</si>
  <si>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</si>
  <si>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</si>
  <si>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</si>
  <si>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</si>
  <si>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</si>
  <si>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</si>
  <si>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</si>
  <si>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</si>
  <si>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</si>
  <si>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</si>
  <si>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</si>
  <si>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</si>
  <si>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</si>
  <si>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</si>
  <si>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</si>
  <si>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</si>
  <si>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</si>
  <si>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</si>
  <si>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</si>
  <si>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</si>
  <si>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</si>
  <si>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</si>
  <si>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</si>
  <si>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</si>
  <si>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</si>
  <si>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</si>
  <si>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</si>
  <si>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</si>
  <si>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</si>
  <si>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</si>
  <si>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</si>
  <si>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</si>
  <si>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</si>
  <si>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</si>
  <si>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</si>
  <si>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</si>
  <si>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</si>
  <si>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</si>
  <si>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</si>
  <si>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</si>
  <si>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</si>
  <si>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</si>
  <si>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</si>
  <si>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</si>
  <si>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</si>
  <si>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</si>
  <si>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</si>
  <si>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</si>
  <si>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</si>
  <si>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</si>
  <si>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</si>
  <si>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</si>
  <si>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</si>
  <si>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</si>
  <si>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</si>
  <si>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</si>
  <si>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</si>
  <si>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</si>
  <si>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</si>
  <si>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</si>
  <si>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</si>
  <si>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</si>
  <si>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</si>
  <si>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</si>
  <si>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</si>
  <si>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</si>
  <si>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</si>
  <si>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</si>
  <si>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</si>
  <si>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</si>
  <si>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</si>
  <si>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</si>
  <si>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</si>
  <si>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</si>
  <si>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</si>
  <si>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</si>
  <si>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</si>
  <si>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</si>
  <si>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</si>
  <si>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</si>
  <si>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</si>
  <si>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</si>
  <si>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</si>
  <si>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</si>
  <si>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</si>
  <si>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</si>
  <si>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</si>
  <si>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</si>
  <si>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</si>
  <si>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</si>
  <si>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</si>
  <si>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</si>
  <si>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</si>
  <si>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</si>
  <si>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</si>
  <si>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</si>
  <si>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</si>
  <si>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</si>
  <si>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</si>
  <si>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</si>
  <si>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</si>
  <si>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</si>
  <si>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</si>
  <si>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</si>
  <si>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</si>
  <si>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</si>
  <si>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</si>
  <si>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</si>
  <si>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</si>
  <si>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</si>
  <si>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</si>
  <si>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</si>
  <si>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</si>
  <si>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</si>
  <si>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</si>
  <si>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</si>
  <si>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</si>
  <si>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</si>
  <si>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</si>
  <si>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</si>
  <si>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</si>
  <si>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</si>
  <si>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</si>
  <si>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</si>
  <si>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</si>
  <si>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</si>
  <si>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</si>
  <si>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</si>
  <si>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</si>
  <si>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</si>
  <si>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</si>
  <si>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</si>
  <si>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</si>
  <si>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</si>
  <si>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</si>
  <si>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</si>
  <si>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</si>
  <si>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</si>
  <si>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</si>
  <si>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</si>
  <si>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</si>
  <si>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</si>
  <si>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</si>
  <si>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</si>
  <si>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</si>
  <si>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</si>
  <si>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</si>
  <si>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</si>
  <si>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</si>
  <si>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</si>
  <si>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</si>
  <si>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</si>
  <si>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</si>
  <si>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</si>
  <si>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</si>
  <si>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</si>
  <si>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</si>
  <si>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</si>
  <si>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</si>
  <si>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</si>
  <si>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</si>
  <si>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</si>
  <si>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</si>
  <si>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</si>
  <si>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</si>
  <si>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</si>
  <si>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</si>
  <si>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</si>
  <si>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</si>
  <si>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</si>
  <si>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</si>
  <si>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</si>
  <si>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</si>
  <si>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</si>
  <si>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</si>
  <si>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</si>
  <si>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</si>
  <si>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</si>
  <si>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</si>
  <si>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</si>
  <si>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</si>
  <si>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</si>
  <si>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</si>
  <si>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</si>
  <si>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</si>
  <si>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</si>
  <si>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</si>
  <si>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</si>
  <si>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</si>
  <si>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</si>
  <si>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</si>
  <si>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</si>
  <si>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</si>
  <si>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</si>
  <si>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</si>
  <si>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</si>
  <si>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</si>
  <si>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</si>
  <si>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</si>
  <si>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</si>
  <si>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</si>
  <si>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</si>
  <si>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</si>
  <si>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</si>
  <si>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</si>
  <si>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</si>
  <si>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</si>
  <si>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</si>
  <si>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</si>
  <si>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</si>
  <si>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</si>
  <si>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</si>
  <si>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</si>
  <si>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</si>
  <si>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</si>
  <si>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</si>
  <si>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</si>
  <si>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</si>
  <si>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</si>
  <si>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</si>
  <si>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</si>
  <si>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</si>
  <si>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</si>
  <si>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</si>
  <si>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</si>
  <si>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</si>
  <si>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</si>
  <si>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</si>
  <si>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</si>
  <si>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</si>
  <si>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</si>
  <si>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</si>
  <si>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</si>
  <si>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</si>
  <si>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</si>
  <si>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</si>
  <si>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</si>
  <si>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</si>
  <si>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</si>
  <si>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</si>
  <si>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</si>
  <si>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</si>
  <si>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</si>
  <si>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</si>
  <si>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</si>
  <si>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</si>
  <si>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</si>
  <si>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</si>
  <si>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</si>
  <si>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</si>
  <si>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</si>
  <si>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</si>
  <si>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</si>
  <si>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</si>
  <si>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</si>
  <si>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</si>
  <si>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</si>
  <si>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</si>
  <si>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</si>
  <si>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</si>
  <si>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</si>
  <si>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</si>
  <si>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</si>
  <si>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</si>
  <si>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</si>
  <si>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</si>
  <si>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</si>
  <si>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</si>
  <si>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</si>
  <si>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</si>
  <si>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</si>
  <si>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</si>
  <si>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</si>
  <si>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</si>
  <si>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</si>
  <si>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</si>
  <si>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</si>
  <si>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</si>
  <si>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</si>
  <si>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</si>
  <si>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</si>
  <si>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</si>
  <si>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</si>
  <si>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</si>
  <si>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</si>
  <si>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</si>
  <si>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</si>
  <si>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</si>
  <si>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</si>
  <si>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</si>
  <si>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</si>
  <si>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</si>
  <si>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</si>
  <si>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</si>
  <si>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</si>
  <si>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</si>
  <si>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</si>
  <si>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</si>
  <si>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</si>
  <si>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</si>
  <si>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</si>
  <si>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</si>
  <si>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</si>
  <si>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</si>
  <si>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</si>
  <si>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</si>
  <si>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</si>
  <si>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</si>
  <si>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</si>
  <si>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</si>
  <si>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</si>
  <si>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</si>
  <si>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</si>
  <si>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</si>
  <si>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</si>
  <si>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</si>
  <si>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</si>
  <si>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</si>
  <si>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</si>
  <si>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</si>
  <si>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</si>
  <si>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</si>
  <si>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</si>
  <si>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</si>
  <si>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</si>
  <si>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</si>
  <si>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</si>
  <si>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</si>
  <si>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</si>
  <si>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</si>
  <si>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</si>
  <si>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</si>
  <si>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</si>
  <si>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</si>
  <si>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</si>
  <si>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</si>
  <si>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</si>
  <si>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</si>
  <si>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</si>
  <si>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</si>
  <si>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</si>
  <si>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</si>
  <si>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</si>
  <si>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</si>
  <si>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</si>
  <si>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</si>
  <si>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</si>
  <si>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</si>
  <si>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</si>
  <si>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</si>
  <si>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</si>
  <si>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</si>
  <si>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</si>
  <si>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</si>
  <si>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</si>
  <si>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</si>
  <si>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</si>
  <si>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</si>
  <si>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</si>
  <si>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</si>
  <si>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</si>
  <si>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</si>
  <si>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</si>
  <si>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</si>
  <si>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</si>
  <si>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</si>
  <si>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</si>
  <si>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</si>
  <si>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</si>
  <si>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</si>
  <si>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</si>
  <si>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</si>
  <si>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</si>
  <si>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</si>
  <si>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</si>
  <si>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</si>
  <si>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</si>
  <si>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</si>
  <si>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</si>
  <si>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</si>
  <si>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</si>
  <si>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</si>
  <si>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</si>
  <si>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</si>
  <si>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</si>
  <si>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</si>
  <si>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</si>
  <si>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</si>
  <si>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</si>
  <si>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</si>
  <si>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</si>
  <si>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</si>
  <si>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</si>
  <si>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</si>
  <si>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</si>
  <si>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</si>
  <si>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</si>
  <si>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</si>
  <si>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</si>
  <si>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</si>
  <si>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</si>
  <si>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</si>
  <si>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</si>
  <si>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</si>
  <si>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</si>
  <si>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</si>
  <si>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</si>
  <si>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</si>
  <si>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</si>
  <si>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</si>
  <si>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</si>
  <si>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</si>
  <si>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</si>
  <si>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</si>
  <si>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</si>
  <si>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</si>
  <si>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</si>
  <si>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</si>
  <si>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</si>
  <si>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</si>
  <si>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</si>
  <si>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</si>
  <si>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</si>
  <si>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</si>
  <si>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</si>
  <si>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</si>
  <si>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</si>
  <si>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</si>
  <si>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</si>
  <si>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</si>
  <si>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</si>
  <si>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</si>
  <si>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</si>
  <si>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</si>
  <si>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</si>
  <si>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</si>
  <si>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</si>
  <si>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</si>
  <si>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</si>
  <si>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</si>
  <si>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</si>
  <si>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</si>
  <si>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</si>
  <si>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</si>
  <si>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</si>
  <si>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</si>
  <si>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</si>
  <si>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</si>
  <si>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</si>
  <si>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</si>
  <si>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</si>
  <si>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</si>
  <si>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</si>
  <si>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</si>
  <si>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</si>
  <si>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</si>
  <si>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</si>
  <si>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</si>
  <si>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</si>
  <si>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</si>
  <si>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</si>
  <si>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</si>
  <si>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</si>
  <si>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</si>
  <si>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</si>
  <si>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</si>
  <si>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</si>
  <si>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</si>
  <si>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</si>
  <si>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</si>
  <si>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</si>
  <si>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</si>
  <si>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</si>
  <si>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</si>
  <si>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</si>
  <si>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</si>
  <si>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</si>
  <si>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</si>
  <si>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</si>
  <si>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</si>
  <si>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</si>
  <si>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</si>
  <si>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</si>
  <si>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</si>
  <si>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</si>
  <si>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</si>
  <si>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</si>
  <si>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</si>
  <si>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</si>
  <si>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</si>
  <si>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</si>
  <si>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</si>
  <si>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</si>
  <si>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</si>
  <si>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</si>
  <si>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</si>
  <si>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</si>
  <si>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</si>
  <si>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</si>
  <si>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</si>
  <si>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</si>
  <si>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</si>
  <si>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</si>
  <si>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</si>
  <si>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</si>
  <si>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</si>
  <si>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</si>
  <si>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</si>
  <si>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</si>
  <si>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</si>
  <si>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</si>
  <si>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</si>
  <si>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</si>
  <si>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</si>
  <si>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</si>
  <si>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</si>
  <si>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</si>
  <si>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</si>
  <si>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</si>
  <si>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</si>
  <si>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</si>
  <si>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</si>
  <si>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</si>
  <si>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</si>
  <si>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</si>
  <si>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</si>
  <si>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</si>
  <si>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</si>
  <si>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</si>
  <si>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</si>
  <si>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</si>
  <si>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</si>
  <si>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</si>
  <si>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</si>
  <si>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</si>
  <si>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</si>
  <si>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</si>
  <si>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</si>
  <si>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</si>
  <si>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</si>
  <si>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</si>
  <si>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</si>
  <si>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</si>
  <si>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</si>
  <si>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</si>
  <si>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</si>
  <si>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</si>
  <si>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</si>
  <si>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</si>
  <si>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</si>
  <si>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</si>
  <si>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</si>
  <si>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</si>
  <si>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</si>
  <si>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</si>
  <si>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</si>
  <si>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</si>
  <si>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</si>
  <si>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</si>
  <si>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</si>
  <si>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</si>
  <si>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</si>
  <si>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</si>
  <si>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</si>
  <si>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</si>
  <si>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</si>
  <si>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</si>
  <si>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</si>
  <si>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</si>
  <si>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</si>
  <si>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</si>
  <si>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</si>
  <si>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</si>
  <si>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</si>
  <si>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</si>
  <si>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</si>
  <si>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</si>
  <si>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</si>
  <si>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</si>
  <si>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</si>
  <si>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</si>
  <si>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</si>
  <si>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</si>
  <si>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</si>
  <si>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</si>
  <si>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</si>
  <si>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</si>
  <si>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</si>
  <si>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</si>
  <si>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</si>
  <si>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</si>
  <si>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</si>
  <si>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</si>
  <si>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</si>
  <si>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</si>
  <si>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</si>
  <si>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</si>
  <si>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</si>
  <si>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</si>
  <si>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</si>
  <si>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</si>
  <si>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</si>
  <si>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</si>
  <si>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</si>
  <si>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</si>
  <si>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</si>
  <si>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</si>
  <si>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</si>
  <si>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</si>
  <si>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</si>
  <si>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</si>
  <si>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</si>
  <si>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</si>
  <si>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</si>
  <si>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</si>
  <si>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</si>
  <si>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</si>
  <si>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</si>
  <si>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</si>
  <si>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</si>
  <si>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</si>
  <si>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</si>
  <si>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</si>
  <si>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</si>
  <si>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</si>
  <si>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</si>
  <si>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</si>
  <si>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</si>
  <si>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</si>
  <si>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</si>
  <si>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</si>
  <si>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</si>
  <si>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</si>
  <si>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</si>
  <si>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</si>
  <si>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</si>
  <si>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</si>
  <si>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</si>
  <si>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</si>
  <si>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</si>
  <si>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</si>
  <si>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</si>
  <si>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</si>
  <si>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</si>
  <si>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</si>
  <si>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</si>
  <si>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</si>
  <si>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</si>
  <si>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</si>
  <si>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</si>
  <si>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</si>
  <si>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</si>
  <si>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</si>
  <si>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</si>
  <si>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</si>
  <si>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</si>
  <si>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</si>
  <si>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</si>
  <si>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</si>
  <si>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</si>
  <si>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</si>
  <si>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</si>
  <si>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</si>
  <si>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</si>
  <si>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</si>
  <si>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</si>
  <si>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</si>
  <si>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</si>
  <si>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</si>
  <si>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</si>
  <si>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</si>
  <si>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</si>
  <si>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</si>
  <si>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</si>
  <si>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</si>
  <si>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</si>
  <si>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</si>
  <si>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</si>
  <si>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</si>
  <si>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</si>
  <si>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</si>
  <si>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</si>
  <si>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</si>
  <si>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</si>
  <si>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</si>
  <si>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</si>
  <si>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</si>
  <si>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</si>
  <si>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</si>
  <si>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</si>
  <si>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</si>
  <si>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</si>
  <si>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</si>
  <si>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</si>
  <si>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</si>
  <si>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</si>
  <si>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</si>
  <si>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</si>
  <si>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</si>
  <si>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</si>
  <si>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</si>
  <si>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</si>
  <si>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</si>
  <si>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</si>
  <si>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</si>
  <si>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</si>
  <si>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</si>
  <si>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</si>
  <si>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</si>
  <si>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</si>
  <si>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</si>
  <si>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</si>
  <si>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</si>
  <si>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</si>
  <si>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</si>
  <si>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</si>
  <si>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</si>
  <si>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</si>
  <si>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</si>
  <si>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</si>
  <si>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</si>
  <si>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</si>
  <si>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</si>
  <si>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</si>
  <si>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</si>
  <si>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</si>
  <si>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</si>
  <si>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</si>
  <si>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</si>
  <si>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</si>
  <si>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</si>
  <si>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</si>
  <si>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</si>
  <si>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</si>
  <si>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</si>
  <si>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</si>
  <si>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</si>
  <si>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</si>
  <si>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</si>
  <si>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</si>
  <si>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</si>
  <si>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</si>
  <si>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</si>
  <si>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</si>
  <si>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</si>
  <si>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</si>
  <si>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</si>
  <si>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</si>
  <si>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</si>
  <si>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</si>
  <si>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</si>
  <si>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</si>
  <si>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</si>
  <si>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</si>
  <si>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</si>
  <si>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</si>
  <si>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</si>
  <si>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</si>
  <si>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</si>
  <si>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</si>
  <si>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</si>
  <si>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</si>
  <si>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</si>
  <si>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</si>
  <si>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</si>
  <si>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</si>
  <si>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</si>
  <si>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</si>
  <si>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</si>
  <si>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</si>
  <si>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</si>
  <si>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</si>
  <si>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</si>
  <si>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</si>
  <si>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</si>
  <si>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</si>
  <si>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</si>
  <si>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</si>
  <si>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</si>
  <si>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</si>
  <si>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</si>
  <si>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</si>
  <si>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</si>
  <si>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</si>
  <si>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</si>
  <si>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</si>
  <si>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</si>
  <si>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</si>
  <si>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</si>
  <si>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</si>
  <si>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</si>
  <si>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</si>
  <si>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</si>
  <si>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</si>
  <si>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</si>
  <si>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</si>
  <si>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</si>
  <si>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</si>
  <si>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</si>
  <si>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</si>
  <si>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</si>
  <si>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</si>
  <si>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</si>
  <si>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</si>
  <si>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</si>
  <si>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</si>
  <si>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</si>
  <si>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</si>
  <si>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</si>
  <si>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</si>
  <si>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</si>
  <si>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</si>
  <si>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</si>
  <si>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</si>
  <si>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</si>
  <si>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</si>
  <si>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</si>
  <si>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</si>
  <si>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</si>
  <si>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</si>
  <si>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</si>
  <si>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</si>
  <si>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</si>
  <si>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</si>
  <si>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</si>
  <si>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</si>
  <si>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</si>
  <si>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</si>
  <si>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</si>
  <si>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</si>
  <si>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</si>
  <si>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</si>
  <si>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</si>
  <si>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</si>
  <si>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</si>
  <si>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</si>
  <si>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</si>
  <si>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</si>
  <si>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</si>
  <si>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</si>
  <si>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</si>
  <si>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</si>
  <si>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</si>
  <si>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</si>
  <si>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</si>
  <si>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</si>
  <si>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</si>
  <si>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</si>
  <si>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</si>
  <si>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</si>
  <si>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</si>
  <si>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</si>
  <si>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</si>
  <si>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</si>
  <si>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</si>
  <si>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</si>
  <si>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</si>
  <si>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</si>
  <si>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</si>
  <si>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</si>
  <si>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</si>
  <si>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</si>
  <si>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</si>
  <si>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</si>
  <si>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</si>
  <si>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</si>
  <si>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</si>
  <si>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</si>
  <si>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</si>
  <si>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</si>
  <si>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</si>
  <si>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</si>
  <si>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</si>
  <si>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</si>
  <si>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</si>
  <si>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</si>
  <si>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</si>
  <si>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</si>
  <si>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</si>
  <si>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</si>
  <si>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</si>
  <si>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</si>
  <si>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</si>
  <si>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</si>
  <si>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</si>
  <si>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</si>
  <si>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</si>
  <si>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</si>
  <si>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</si>
  <si>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</si>
  <si>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</si>
  <si>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</si>
  <si>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</si>
  <si>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</si>
  <si>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</si>
  <si>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</si>
  <si>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</si>
  <si>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</si>
  <si>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</si>
  <si>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</si>
  <si>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</si>
  <si>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</si>
  <si>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</si>
  <si>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</si>
  <si>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</si>
  <si>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</si>
  <si>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</si>
  <si>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</si>
  <si>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</si>
  <si>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</si>
  <si>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</si>
  <si>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</si>
  <si>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</si>
  <si>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</si>
  <si>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</si>
  <si>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</si>
  <si>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</si>
  <si>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</si>
  <si>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</si>
  <si>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</si>
  <si>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</si>
  <si>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</si>
  <si>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</si>
  <si>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</si>
  <si>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</si>
  <si>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</si>
  <si>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</si>
  <si>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</si>
  <si>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</si>
  <si>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</si>
  <si>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</si>
  <si>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</si>
  <si>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</si>
  <si>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</si>
  <si>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</si>
  <si>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</si>
  <si>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</si>
  <si>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</si>
  <si>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</si>
  <si>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</si>
  <si>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</si>
  <si>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</si>
  <si>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</si>
  <si>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</si>
  <si>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</si>
  <si>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</si>
  <si>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</si>
  <si>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</si>
  <si>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</si>
  <si>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</si>
  <si>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</si>
  <si>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</si>
  <si>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</si>
  <si>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</si>
  <si>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</si>
  <si>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</si>
  <si>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</si>
  <si>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</si>
  <si>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</si>
  <si>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</si>
  <si>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</si>
  <si>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</si>
  <si>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</si>
  <si>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</si>
  <si>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</si>
  <si>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</si>
  <si>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</si>
  <si>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</si>
  <si>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</si>
  <si>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</si>
  <si>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</si>
  <si>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</si>
  <si>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</si>
  <si>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</si>
  <si>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</si>
  <si>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</si>
  <si>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</si>
  <si>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</si>
  <si>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</si>
  <si>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</si>
  <si>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</si>
  <si>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</si>
  <si>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</si>
  <si>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</si>
  <si>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</si>
  <si>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</si>
  <si>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</si>
  <si>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</si>
  <si>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</si>
  <si>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</si>
  <si>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</si>
  <si>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</si>
  <si>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</si>
  <si>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</si>
  <si>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</si>
  <si>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</si>
  <si>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</si>
  <si>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</si>
  <si>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</si>
  <si>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</si>
  <si>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</si>
  <si>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</si>
  <si>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</si>
  <si>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</si>
  <si>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</si>
  <si>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</si>
  <si>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</si>
  <si>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</si>
  <si>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</si>
  <si>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</si>
  <si>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</si>
  <si>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</si>
  <si>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</si>
  <si>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</si>
  <si>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</si>
  <si>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</si>
  <si>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</si>
  <si>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</si>
  <si>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</si>
  <si>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</si>
  <si>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</si>
  <si>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</si>
  <si>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</si>
  <si>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</si>
  <si>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</si>
  <si>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</si>
  <si>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</si>
  <si>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</si>
  <si>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</si>
  <si>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</si>
  <si>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</si>
  <si>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</si>
  <si>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</si>
  <si>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</si>
  <si>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</si>
  <si>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</si>
  <si>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</si>
  <si>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</si>
  <si>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</si>
  <si>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</si>
  <si>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</si>
  <si>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</si>
  <si>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</si>
  <si>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</si>
  <si>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</si>
  <si>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</si>
  <si>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</si>
  <si>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</si>
  <si>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</si>
  <si>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</si>
  <si>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</si>
  <si>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</si>
  <si>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</si>
  <si>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</si>
  <si>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</si>
  <si>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</si>
  <si>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</si>
  <si>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</si>
  <si>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</si>
  <si>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</si>
  <si>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</si>
  <si>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</si>
  <si>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</si>
  <si>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</si>
  <si>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</si>
  <si>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</si>
  <si>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</si>
  <si>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</si>
  <si>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</si>
  <si>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</si>
  <si>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</si>
  <si>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</si>
  <si>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</si>
  <si>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</si>
  <si>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</si>
  <si>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</si>
  <si>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</si>
  <si>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</si>
  <si>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</si>
  <si>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</si>
  <si>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</si>
  <si>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</si>
  <si>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</si>
  <si>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</si>
  <si>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</si>
  <si>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</si>
  <si>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</si>
  <si>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</si>
  <si>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</si>
  <si>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</si>
  <si>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</si>
  <si>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</si>
  <si>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</si>
  <si>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</si>
  <si>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</si>
  <si>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</si>
  <si>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</si>
  <si>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</si>
  <si>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</si>
  <si>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</si>
  <si>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</si>
  <si>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</si>
  <si>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</si>
  <si>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</si>
  <si>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</si>
  <si>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</si>
  <si>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</si>
  <si>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</si>
  <si>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</si>
  <si>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</si>
  <si>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</si>
  <si>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</si>
  <si>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</si>
  <si>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</si>
  <si>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</si>
  <si>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</si>
  <si>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</si>
  <si>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</si>
  <si>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</si>
  <si>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</si>
  <si>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</si>
  <si>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</si>
  <si>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</si>
  <si>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</si>
  <si>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</si>
  <si>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</si>
  <si>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</si>
  <si>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</si>
  <si>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</si>
  <si>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</si>
  <si>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</si>
  <si>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</si>
  <si>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</si>
  <si>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</si>
  <si>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</si>
  <si>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</si>
  <si>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</si>
  <si>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</si>
  <si>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</si>
  <si>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</si>
  <si>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</si>
  <si>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</si>
  <si>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</si>
  <si>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</si>
  <si>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</si>
  <si>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</si>
  <si>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</si>
  <si>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</si>
  <si>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</si>
  <si>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</si>
  <si>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</si>
  <si>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</si>
  <si>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</si>
  <si>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</si>
  <si>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</si>
  <si>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</si>
  <si>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</si>
  <si>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</si>
  <si>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</si>
  <si>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</si>
  <si>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</si>
  <si>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</si>
  <si>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</si>
  <si>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</si>
  <si>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</si>
  <si>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</si>
  <si>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</si>
  <si>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</si>
  <si>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</si>
  <si>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</si>
  <si>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</si>
  <si>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</si>
  <si>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</si>
  <si>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</si>
  <si>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</si>
  <si>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</si>
  <si>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</si>
  <si>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</si>
  <si>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</si>
  <si>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</si>
  <si>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</si>
  <si>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</si>
  <si>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</si>
  <si>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</si>
  <si>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</si>
  <si>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</si>
  <si>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</si>
  <si>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</si>
  <si>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</si>
  <si>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</si>
  <si>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</si>
  <si>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</si>
  <si>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</si>
  <si>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</si>
  <si>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</si>
  <si>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</si>
  <si>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</si>
  <si>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</si>
  <si>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</si>
  <si>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</si>
  <si>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</si>
  <si>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</si>
  <si>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</si>
  <si>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</si>
  <si>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</si>
  <si>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</si>
  <si>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</si>
  <si>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</si>
  <si>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</si>
  <si>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</si>
  <si>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</si>
  <si>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</si>
  <si>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</si>
  <si>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</si>
  <si>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</si>
  <si>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</si>
  <si>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</si>
  <si>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</si>
  <si>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</si>
  <si>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</si>
  <si>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</si>
  <si>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</si>
  <si>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</si>
  <si>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</si>
  <si>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</si>
  <si>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</si>
  <si>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</si>
  <si>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</si>
  <si>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</si>
  <si>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</si>
  <si>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</si>
  <si>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</si>
  <si>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</si>
  <si>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</si>
  <si>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</si>
  <si>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</si>
  <si>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</si>
  <si>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</si>
  <si>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</si>
  <si>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</si>
  <si>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</si>
  <si>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</si>
  <si>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</si>
  <si>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</si>
  <si>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</si>
  <si>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</si>
  <si>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</si>
  <si>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</si>
  <si>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</si>
  <si>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</si>
  <si>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</si>
  <si>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</si>
  <si>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</si>
  <si>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</si>
  <si>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</si>
  <si>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</si>
  <si>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</si>
  <si>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</si>
  <si>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</si>
  <si>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</si>
  <si>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</si>
  <si>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</si>
  <si>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</si>
  <si>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</si>
  <si>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</si>
  <si>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</si>
  <si>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</si>
  <si>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</si>
  <si>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</si>
  <si>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</si>
  <si>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</si>
  <si>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</si>
  <si>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</si>
  <si>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</si>
  <si>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</si>
  <si>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</si>
  <si>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</si>
  <si>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</si>
  <si>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</si>
  <si>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</si>
  <si>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</si>
  <si>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</si>
  <si>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</si>
  <si>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</si>
  <si>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</si>
  <si>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</si>
  <si>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</si>
  <si>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</si>
  <si>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</si>
  <si>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</si>
  <si>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</si>
  <si>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</si>
  <si>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</si>
  <si>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</si>
  <si>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</si>
  <si>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</si>
  <si>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</si>
  <si>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</si>
  <si>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</si>
  <si>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</si>
  <si>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</si>
  <si>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</si>
  <si>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</si>
  <si>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</si>
  <si>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</si>
  <si>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</si>
  <si>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</si>
  <si>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</si>
  <si>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</si>
  <si>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</si>
  <si>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</si>
  <si>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</si>
  <si>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</si>
  <si>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</si>
  <si>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</si>
  <si>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</si>
  <si>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</si>
  <si>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</si>
  <si>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</si>
  <si>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</si>
  <si>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</si>
  <si>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</si>
  <si>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</si>
  <si>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</si>
  <si>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</si>
  <si>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</si>
  <si>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</si>
  <si>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</si>
  <si>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</si>
  <si>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</si>
  <si>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</si>
  <si>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</si>
  <si>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</si>
  <si>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</si>
  <si>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</si>
  <si>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</si>
  <si>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</si>
  <si>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</si>
  <si>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</si>
  <si>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</si>
  <si>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</si>
  <si>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</si>
  <si>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</si>
  <si>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</si>
  <si>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</si>
  <si>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</si>
  <si>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</si>
  <si>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</si>
  <si>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</si>
  <si>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</si>
  <si>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</si>
  <si>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</si>
  <si>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</si>
  <si>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</si>
  <si>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</si>
  <si>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</si>
  <si>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</si>
  <si>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</si>
  <si>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</si>
  <si>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</si>
  <si>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</si>
  <si>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</si>
  <si>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</si>
  <si>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</si>
  <si>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</si>
  <si>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</si>
  <si>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</si>
  <si>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</si>
  <si>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</si>
  <si>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</si>
  <si>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</si>
  <si>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</si>
  <si>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</si>
  <si>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</si>
  <si>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</si>
  <si>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</si>
  <si>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</si>
  <si>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</si>
  <si>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</si>
  <si>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</si>
  <si>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</si>
  <si>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</si>
  <si>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</si>
  <si>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</si>
  <si>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</si>
  <si>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</si>
  <si>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</si>
  <si>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</si>
  <si>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</si>
  <si>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</si>
  <si>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</si>
  <si>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</si>
  <si>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</si>
  <si>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</si>
  <si>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</si>
  <si>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</si>
  <si>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</si>
  <si>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</si>
  <si>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</si>
  <si>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</si>
  <si>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</si>
  <si>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</si>
  <si>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</si>
  <si>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</si>
  <si>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</si>
  <si>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</si>
  <si>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</si>
  <si>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</si>
  <si>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</si>
  <si>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</si>
  <si>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</si>
  <si>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</si>
  <si>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</si>
  <si>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</si>
  <si>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</si>
  <si>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</si>
  <si>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</si>
  <si>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</si>
  <si>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</si>
  <si>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</si>
  <si>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</si>
  <si>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</si>
  <si>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</si>
  <si>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</si>
  <si>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</si>
  <si>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</si>
  <si>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</si>
  <si>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</si>
  <si>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</si>
  <si>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</si>
  <si>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</si>
  <si>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</si>
  <si>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</si>
  <si>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</si>
  <si>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</si>
  <si>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</si>
  <si>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</si>
  <si>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</si>
  <si>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</si>
  <si>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</si>
  <si>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</si>
  <si>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</si>
  <si>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</si>
  <si>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</si>
  <si>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</si>
  <si>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</si>
  <si>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</si>
  <si>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</si>
  <si>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</si>
  <si>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</si>
  <si>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</si>
  <si>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</si>
  <si>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</si>
  <si>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</si>
  <si>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</si>
  <si>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</si>
  <si>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</si>
  <si>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</si>
  <si>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</si>
  <si>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</si>
  <si>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</si>
  <si>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</si>
  <si>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</si>
  <si>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</si>
  <si>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</si>
  <si>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</si>
  <si>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</si>
  <si>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</si>
  <si>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</si>
  <si>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</si>
  <si>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</si>
  <si>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</si>
  <si>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</si>
  <si>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</si>
  <si>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</si>
  <si>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</si>
  <si>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</si>
  <si>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</si>
  <si>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</si>
  <si>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</si>
  <si>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</si>
  <si>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</si>
  <si>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</si>
  <si>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</si>
  <si>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</si>
  <si>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</si>
  <si>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</si>
  <si>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</si>
  <si>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</si>
  <si>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</si>
  <si>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</si>
  <si>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</si>
  <si>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</si>
  <si>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</si>
  <si>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</si>
  <si>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</si>
  <si>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</si>
  <si>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</si>
  <si>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</si>
  <si>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</si>
  <si>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</si>
  <si>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</si>
  <si>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</si>
  <si>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</si>
  <si>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</si>
  <si>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</si>
  <si>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</si>
  <si>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</si>
  <si>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</si>
  <si>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</si>
  <si>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</si>
  <si>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</si>
  <si>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</si>
  <si>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</si>
  <si>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</si>
  <si>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</si>
  <si>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</si>
  <si>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</si>
  <si>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</si>
  <si>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</si>
  <si>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</si>
  <si>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</si>
  <si>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</si>
  <si>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</si>
  <si>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</si>
  <si>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</si>
  <si>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</si>
  <si>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</si>
  <si>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</si>
  <si>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</si>
  <si>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</si>
  <si>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</si>
  <si>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</si>
  <si>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</si>
  <si>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</si>
  <si>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</si>
  <si>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</si>
  <si>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</si>
  <si>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</si>
  <si>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</si>
  <si>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</si>
  <si>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</si>
  <si>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</si>
  <si>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</si>
  <si>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</si>
  <si>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</si>
  <si>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</si>
  <si>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</si>
  <si>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</si>
  <si>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</si>
  <si>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</si>
  <si>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</si>
  <si>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</si>
  <si>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</si>
  <si>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</si>
  <si>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</si>
  <si>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</si>
  <si>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</si>
  <si>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</si>
  <si>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</si>
  <si>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</si>
  <si>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</si>
  <si>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</si>
  <si>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</si>
  <si>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</si>
  <si>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</si>
  <si>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</si>
  <si>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</si>
  <si>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</si>
  <si>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</si>
  <si>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</si>
  <si>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</si>
  <si>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</si>
  <si>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</si>
  <si>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</si>
  <si>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</si>
  <si>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</si>
  <si>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</si>
  <si>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</si>
  <si>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</si>
  <si>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</si>
  <si>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</si>
  <si>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</si>
  <si>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</si>
  <si>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</si>
  <si>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</si>
  <si>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</si>
  <si>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</si>
  <si>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</si>
  <si>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</si>
  <si>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</si>
  <si>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</si>
  <si>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</si>
  <si>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</si>
  <si>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</si>
  <si>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</si>
  <si>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</si>
  <si>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</si>
  <si>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</si>
  <si>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</si>
  <si>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</si>
  <si>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</si>
  <si>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</si>
  <si>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</si>
  <si>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</si>
  <si>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</si>
  <si>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</si>
  <si>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</si>
  <si>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</si>
  <si>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</si>
  <si>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</si>
  <si>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</si>
  <si>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</si>
  <si>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</si>
  <si>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</si>
  <si>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</si>
  <si>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</si>
  <si>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</si>
  <si>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</si>
  <si>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</si>
  <si>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</si>
  <si>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</si>
  <si>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</si>
  <si>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</si>
  <si>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</si>
  <si>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</si>
  <si>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</si>
  <si>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</si>
  <si>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</si>
  <si>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</si>
  <si>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</si>
  <si>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</si>
  <si>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</si>
  <si>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</si>
  <si>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</si>
  <si>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</si>
  <si>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</si>
  <si>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</si>
  <si>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</si>
  <si>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</si>
  <si>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</si>
  <si>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</si>
  <si>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</si>
  <si>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</si>
  <si>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</si>
  <si>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</si>
  <si>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</si>
  <si>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</si>
  <si>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</si>
  <si>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</si>
  <si>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</si>
  <si>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</si>
  <si>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</si>
  <si>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</si>
  <si>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</si>
  <si>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</si>
  <si>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</si>
  <si>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</si>
  <si>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</si>
  <si>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</si>
  <si>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</si>
  <si>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</si>
  <si>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</si>
  <si>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</si>
  <si>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</si>
  <si>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</si>
  <si>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</si>
  <si>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</si>
  <si>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</si>
  <si>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</si>
  <si>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</si>
  <si>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</si>
  <si>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</si>
  <si>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</si>
  <si>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</si>
  <si>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</si>
  <si>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</si>
  <si>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</si>
  <si>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</si>
  <si>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</si>
  <si>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</si>
  <si>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</si>
  <si>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</si>
  <si>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</si>
  <si>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</si>
  <si>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</si>
  <si>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</si>
  <si>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</si>
  <si>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</si>
  <si>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</si>
  <si>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</si>
  <si>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</si>
  <si>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</si>
  <si>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</si>
  <si>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</si>
  <si>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</si>
  <si>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</si>
  <si>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</si>
  <si>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</si>
  <si>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</si>
  <si>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</si>
  <si>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</si>
  <si>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</si>
  <si>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</si>
  <si>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</si>
  <si>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</si>
  <si>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</si>
  <si>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</si>
  <si>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</si>
  <si>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</si>
  <si>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</si>
  <si>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</si>
  <si>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</si>
  <si>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</si>
  <si>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</si>
  <si>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</si>
  <si>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</si>
  <si>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</si>
  <si>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</si>
  <si>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</si>
  <si>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</si>
  <si>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</si>
  <si>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</si>
  <si>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</si>
  <si>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</si>
  <si>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</si>
  <si>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</si>
  <si>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</si>
  <si>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</si>
  <si>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</si>
  <si>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</si>
  <si>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</si>
  <si>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</si>
  <si>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</si>
  <si>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</si>
  <si>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</si>
  <si>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</si>
  <si>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</si>
  <si>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</si>
  <si>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</si>
  <si>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</si>
  <si>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</si>
  <si>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</si>
  <si>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</si>
  <si>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</si>
  <si>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</si>
  <si>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</si>
  <si>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</si>
  <si>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</si>
  <si>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</si>
  <si>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</si>
  <si>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</si>
  <si>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</si>
  <si>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</si>
  <si>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</si>
  <si>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</si>
  <si>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</si>
  <si>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</si>
  <si>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</si>
  <si>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</si>
  <si>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</si>
  <si>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</si>
  <si>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</si>
  <si>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</si>
  <si>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</si>
  <si>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</si>
  <si>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</si>
  <si>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</si>
  <si>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</si>
  <si>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</si>
  <si>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</si>
  <si>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</si>
  <si>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</si>
  <si>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</si>
  <si>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</si>
  <si>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</si>
  <si>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</si>
  <si>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</si>
  <si>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</si>
  <si>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</si>
  <si>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</si>
  <si>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</si>
  <si>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</si>
  <si>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</si>
  <si>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</si>
  <si>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</si>
  <si>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</si>
  <si>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</si>
  <si>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</si>
  <si>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</si>
  <si>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</si>
  <si>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</si>
  <si>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</si>
  <si>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</si>
  <si>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</si>
  <si>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</si>
  <si>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</si>
  <si>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</si>
  <si>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</si>
  <si>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</si>
  <si>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</si>
  <si>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</si>
  <si>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</si>
  <si>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</si>
  <si>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</si>
  <si>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</si>
  <si>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</si>
  <si>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</si>
  <si>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</si>
  <si>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</si>
  <si>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</si>
  <si>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</si>
  <si>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</si>
  <si>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</si>
  <si>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</si>
  <si>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</si>
  <si>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</si>
  <si>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</si>
  <si>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</si>
  <si>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</si>
  <si>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</si>
  <si>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</si>
  <si>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</si>
  <si>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</si>
  <si>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</si>
  <si>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</si>
  <si>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</si>
  <si>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</si>
  <si>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</si>
  <si>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</si>
  <si>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</si>
  <si>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</si>
  <si>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</si>
  <si>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</si>
  <si>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</si>
  <si>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</si>
  <si>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</si>
  <si>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</si>
  <si>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</si>
  <si>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</si>
  <si>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</si>
  <si>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</si>
  <si>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</si>
  <si>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</si>
  <si>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</si>
  <si>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</si>
  <si>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</si>
  <si>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</si>
  <si>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</si>
  <si>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</si>
  <si>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</si>
  <si>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</si>
  <si>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</si>
  <si>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</si>
  <si>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</si>
  <si>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</si>
  <si>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</si>
  <si>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</si>
  <si>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</si>
  <si>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</si>
  <si>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</si>
  <si>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</si>
  <si>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</si>
  <si>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</si>
  <si>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</si>
  <si>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</si>
  <si>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</si>
  <si>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</si>
  <si>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</si>
  <si>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</si>
  <si>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</si>
  <si>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</si>
  <si>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</si>
  <si>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</si>
  <si>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</si>
  <si>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</si>
  <si>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</si>
  <si>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</si>
  <si>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</si>
  <si>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</si>
  <si>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</si>
  <si>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</si>
  <si>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</si>
  <si>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</si>
  <si>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</si>
  <si>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</si>
  <si>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</si>
  <si>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</si>
  <si>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</si>
  <si>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</si>
  <si>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</si>
  <si>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</si>
  <si>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</si>
  <si>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</si>
  <si>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</si>
  <si>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</si>
  <si>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</si>
  <si>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</si>
  <si>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</si>
  <si>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</si>
  <si>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</si>
  <si>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</si>
  <si>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</si>
  <si>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</si>
  <si>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</si>
  <si>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</si>
  <si>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</si>
  <si>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</si>
  <si>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</si>
  <si>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</si>
  <si>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</si>
  <si>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</si>
  <si>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</si>
  <si>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</si>
  <si>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</si>
  <si>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</si>
  <si>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</si>
  <si>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</si>
  <si>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</si>
  <si>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</si>
  <si>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</si>
  <si>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</si>
  <si>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</si>
  <si>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</si>
  <si>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</si>
  <si>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</si>
  <si>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</si>
  <si>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</si>
  <si>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</si>
  <si>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</si>
  <si>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</si>
  <si>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</si>
  <si>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</si>
  <si>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</si>
  <si>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</si>
  <si>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</si>
  <si>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</si>
  <si>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</si>
  <si>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</si>
  <si>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</si>
  <si>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</si>
  <si>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</si>
  <si>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</si>
  <si>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</si>
  <si>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</si>
  <si>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</si>
  <si>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</si>
  <si>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</si>
  <si>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</si>
  <si>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</si>
  <si>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</si>
  <si>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</si>
  <si>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</si>
  <si>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</si>
  <si>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</si>
  <si>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</si>
  <si>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</si>
  <si>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</si>
  <si>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</si>
  <si>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</si>
  <si>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</si>
  <si>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</si>
  <si>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</si>
  <si>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</si>
  <si>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</si>
  <si>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</si>
  <si>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</si>
  <si>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</si>
  <si>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</si>
  <si>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</si>
  <si>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</si>
  <si>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</si>
  <si>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</si>
  <si>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</si>
  <si>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</si>
  <si>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</si>
  <si>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</si>
  <si>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</si>
  <si>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</si>
  <si>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</si>
  <si>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</si>
  <si>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</si>
  <si>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</si>
  <si>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</si>
  <si>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</si>
  <si>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</si>
  <si>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</si>
  <si>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</si>
  <si>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</si>
  <si>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</si>
  <si>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</si>
  <si>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</si>
  <si>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</si>
  <si>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</si>
  <si>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</si>
  <si>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</si>
  <si>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</si>
  <si>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</si>
  <si>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</si>
  <si>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</si>
  <si>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</si>
  <si>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</si>
  <si>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</si>
  <si>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</si>
  <si>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</si>
  <si>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</si>
  <si>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</si>
  <si>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</si>
  <si>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</si>
  <si>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</si>
  <si>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</si>
  <si>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</si>
  <si>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</si>
  <si>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</si>
  <si>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</si>
  <si>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</si>
  <si>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</si>
  <si>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</si>
  <si>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</si>
  <si>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</si>
  <si>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</si>
  <si>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</si>
  <si>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</si>
  <si>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</si>
  <si>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</si>
  <si>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</si>
  <si>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</si>
  <si>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</si>
  <si>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</si>
  <si>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</si>
  <si>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</si>
  <si>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</si>
  <si>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</si>
  <si>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</si>
  <si>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</si>
  <si>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</si>
  <si>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</si>
  <si>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</si>
  <si>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</si>
  <si>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</si>
  <si>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</si>
  <si>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</si>
  <si>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</si>
  <si>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</si>
  <si>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</si>
  <si>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</si>
  <si>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</si>
  <si>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</si>
  <si>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</si>
  <si>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</si>
  <si>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</si>
  <si>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</si>
  <si>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</si>
  <si>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</si>
  <si>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</si>
  <si>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</si>
  <si>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</si>
  <si>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</si>
  <si>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</si>
  <si>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</si>
  <si>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</si>
  <si>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</si>
  <si>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</si>
  <si>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</si>
  <si>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</si>
  <si>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</si>
  <si>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</si>
  <si>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</si>
  <si>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</si>
  <si>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</si>
  <si>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</si>
  <si>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</si>
  <si>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</si>
  <si>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</si>
  <si>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</si>
  <si>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</si>
  <si>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</si>
  <si>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</si>
  <si>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</si>
  <si>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</si>
  <si>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</si>
  <si>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</si>
  <si>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</si>
  <si>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</si>
  <si>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</si>
  <si>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</si>
  <si>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</si>
  <si>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</si>
  <si>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</si>
  <si>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</si>
  <si>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</si>
  <si>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</si>
  <si>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</si>
  <si>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</si>
  <si>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</si>
  <si>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</si>
  <si>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</si>
  <si>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</si>
  <si>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</si>
  <si>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</si>
  <si>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</si>
  <si>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</si>
  <si>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</si>
  <si>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</si>
  <si>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</si>
  <si>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</si>
  <si>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</si>
  <si>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</si>
  <si>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</si>
  <si>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</si>
  <si>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</si>
  <si>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</si>
  <si>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</si>
  <si>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</si>
  <si>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</si>
  <si>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</si>
  <si>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</si>
  <si>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</si>
  <si>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</si>
  <si>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</si>
  <si>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</si>
  <si>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</si>
  <si>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</si>
  <si>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</si>
  <si>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</si>
  <si>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</si>
  <si>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</si>
  <si>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</si>
  <si>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</si>
  <si>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</si>
  <si>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</si>
  <si>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</si>
  <si>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</si>
  <si>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</si>
  <si>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</si>
  <si>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</si>
  <si>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</si>
  <si>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</si>
  <si>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</si>
  <si>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</si>
  <si>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</si>
  <si>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</si>
  <si>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</si>
  <si>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</si>
  <si>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</si>
  <si>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</si>
  <si>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</si>
  <si>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</si>
  <si>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</si>
  <si>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</si>
  <si>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</si>
  <si>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</si>
  <si>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</si>
  <si>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</si>
  <si>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</si>
  <si>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</si>
  <si>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</si>
  <si>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</si>
  <si>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</si>
  <si>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</si>
  <si>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</si>
  <si>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</si>
  <si>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</si>
  <si>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</si>
  <si>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</si>
  <si>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</si>
  <si>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</si>
  <si>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</si>
  <si>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</si>
  <si>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</si>
  <si>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</si>
  <si>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</si>
  <si>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</si>
  <si>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</si>
  <si>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</si>
  <si>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</si>
  <si>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</si>
  <si>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</si>
  <si>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</si>
  <si>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</si>
  <si>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</si>
  <si>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</si>
  <si>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</si>
  <si>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</si>
  <si>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</si>
  <si>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</si>
  <si>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</si>
  <si>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</si>
  <si>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</si>
  <si>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</si>
  <si>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</si>
  <si>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</si>
  <si>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</si>
  <si>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</si>
  <si>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</si>
  <si>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</si>
  <si>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</si>
  <si>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</si>
  <si>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</si>
  <si>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</si>
  <si>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</si>
  <si>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</si>
  <si>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</si>
  <si>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</si>
  <si>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</si>
  <si>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</si>
  <si>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</si>
  <si>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</si>
  <si>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</si>
  <si>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</si>
  <si>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</si>
  <si>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</si>
  <si>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</si>
  <si>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</si>
  <si>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</si>
  <si>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</si>
  <si>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</si>
  <si>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</si>
  <si>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</si>
  <si>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</si>
  <si>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</si>
  <si>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</si>
  <si>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</si>
  <si>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</si>
  <si>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</si>
  <si>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</si>
  <si>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</si>
  <si>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</si>
  <si>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</si>
  <si>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</si>
  <si>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</si>
  <si>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</si>
  <si>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</si>
  <si>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</si>
  <si>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</si>
  <si>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</si>
  <si>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</si>
  <si>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</si>
  <si>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</si>
  <si>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</si>
  <si>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</si>
  <si>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</si>
  <si>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</si>
  <si>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</si>
  <si>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</si>
  <si>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</si>
  <si>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</si>
  <si>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</si>
  <si>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</si>
  <si>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</si>
  <si>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</si>
  <si>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</si>
  <si>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</si>
  <si>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</si>
  <si>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</si>
  <si>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</si>
  <si>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</si>
  <si>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</si>
  <si>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</si>
  <si>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</si>
  <si>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</si>
  <si>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</si>
  <si>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</si>
  <si>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</si>
  <si>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</si>
  <si>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</si>
  <si>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</si>
  <si>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</si>
  <si>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</si>
  <si>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</si>
  <si>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</si>
  <si>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</si>
  <si>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</si>
  <si>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</si>
  <si>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</si>
  <si>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</si>
  <si>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</si>
  <si>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</si>
  <si>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</si>
  <si>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</si>
  <si>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</si>
  <si>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</si>
  <si>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</si>
  <si>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</si>
  <si>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</si>
  <si>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</si>
  <si>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</si>
  <si>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</si>
  <si>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</si>
  <si>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</si>
  <si>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</si>
  <si>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</si>
  <si>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</si>
  <si>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</si>
  <si>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</si>
  <si>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</si>
  <si>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</si>
  <si>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</si>
  <si>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</si>
  <si>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</si>
  <si>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</si>
  <si>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</si>
  <si>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</si>
  <si>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</si>
  <si>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</si>
  <si>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</si>
  <si>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</si>
  <si>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</si>
  <si>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</si>
  <si>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</si>
  <si>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</si>
  <si>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</si>
  <si>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</si>
  <si>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</si>
  <si>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</si>
  <si>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</si>
  <si>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</si>
  <si>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</si>
  <si>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</si>
  <si>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</si>
  <si>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</si>
  <si>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</si>
  <si>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</si>
  <si>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</si>
  <si>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</si>
  <si>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</si>
  <si>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</si>
  <si>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</si>
  <si>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</si>
  <si>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</si>
  <si>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</si>
  <si>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</si>
  <si>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</si>
  <si>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</si>
  <si>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</si>
  <si>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</si>
  <si>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</si>
  <si>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</si>
  <si>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</si>
  <si>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</si>
  <si>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</si>
  <si>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</si>
  <si>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</si>
  <si>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</si>
  <si>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</si>
  <si>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</si>
  <si>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</si>
  <si>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</si>
  <si>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</si>
  <si>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</si>
  <si>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</si>
  <si>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</si>
  <si>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</si>
  <si>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</si>
  <si>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</si>
  <si>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</si>
  <si>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</si>
  <si>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</si>
  <si>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</si>
  <si>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</si>
  <si>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</si>
  <si>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</si>
  <si>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</si>
  <si>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</si>
  <si>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</si>
  <si>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</si>
  <si>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</si>
  <si>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</si>
  <si>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</si>
  <si>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</si>
  <si>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</si>
  <si>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</si>
  <si>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</si>
  <si>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</si>
  <si>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</si>
  <si>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</si>
  <si>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</si>
  <si>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</si>
  <si>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</si>
  <si>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</si>
  <si>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</si>
  <si>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</si>
  <si>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</si>
  <si>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</si>
  <si>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</si>
  <si>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</si>
  <si>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</si>
  <si>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</si>
  <si>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</si>
  <si>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</si>
  <si>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</si>
  <si>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</si>
  <si>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</si>
  <si>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</si>
  <si>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</si>
  <si>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</si>
  <si>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</si>
  <si>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</si>
  <si>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</si>
  <si>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</si>
  <si>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</si>
  <si>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</si>
  <si>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</si>
  <si>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</si>
  <si>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</si>
  <si>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</si>
  <si>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</si>
  <si>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</si>
  <si>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</si>
  <si>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</si>
  <si>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</si>
  <si>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</si>
  <si>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</si>
  <si>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</si>
  <si>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</si>
  <si>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</si>
  <si>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</si>
  <si>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</si>
  <si>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</si>
  <si>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</si>
  <si>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</si>
  <si>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</si>
  <si>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</si>
  <si>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</si>
  <si>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</si>
  <si>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</si>
  <si>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</si>
  <si>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</si>
  <si>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</si>
  <si>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</si>
  <si>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</si>
  <si>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</si>
  <si>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</si>
  <si>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</si>
  <si>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</si>
  <si>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</si>
  <si>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</si>
  <si>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</si>
  <si>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</si>
  <si>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</si>
  <si>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</si>
  <si>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</si>
  <si>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</si>
  <si>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</si>
  <si>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</si>
  <si>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</si>
  <si>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</si>
  <si>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</si>
  <si>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</si>
  <si>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</si>
  <si>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</si>
  <si>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</si>
  <si>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</si>
  <si>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</si>
  <si>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</si>
  <si>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</si>
  <si>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</si>
  <si>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</si>
  <si>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</si>
  <si>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</si>
  <si>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</si>
  <si>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</si>
  <si>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</si>
  <si>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</si>
  <si>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</si>
  <si>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</si>
  <si>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</si>
  <si>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</si>
  <si>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</si>
  <si>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</si>
  <si>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</si>
  <si>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</si>
  <si>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</si>
  <si>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</si>
  <si>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</si>
  <si>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</si>
  <si>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</si>
  <si>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</si>
  <si>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</si>
  <si>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</si>
  <si>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</si>
  <si>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</si>
  <si>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</si>
  <si>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</si>
  <si>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</si>
  <si>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</si>
  <si>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</si>
  <si>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</si>
  <si>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</si>
  <si>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</si>
  <si>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</si>
  <si>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</si>
  <si>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</si>
  <si>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</si>
  <si>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</si>
  <si>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</si>
  <si>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</si>
  <si>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</si>
  <si>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</si>
  <si>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</si>
  <si>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</si>
  <si>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</si>
  <si>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</si>
  <si>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</si>
  <si>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</si>
  <si>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</si>
  <si>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</si>
  <si>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</si>
  <si>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</si>
  <si>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</si>
  <si>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</si>
  <si>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</si>
  <si>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</si>
  <si>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</si>
  <si>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</si>
  <si>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</si>
  <si>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</si>
  <si>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</si>
  <si>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</si>
  <si>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</si>
  <si>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</si>
  <si>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</si>
  <si>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</si>
  <si>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</si>
  <si>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</si>
  <si>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</si>
  <si>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</si>
  <si>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</si>
  <si>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</si>
  <si>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</si>
  <si>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</si>
  <si>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</si>
  <si>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</si>
  <si>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</si>
  <si>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</si>
  <si>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</si>
  <si>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</si>
  <si>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</si>
  <si>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</si>
  <si>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</si>
  <si>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</si>
  <si>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</si>
  <si>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</si>
  <si>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</si>
  <si>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</si>
  <si>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</si>
  <si>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</si>
  <si>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</si>
  <si>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</si>
  <si>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</si>
  <si>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</si>
  <si>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</si>
  <si>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</si>
  <si>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</si>
  <si>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</si>
  <si>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</si>
  <si>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</si>
  <si>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</si>
  <si>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</si>
  <si>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</si>
  <si>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</si>
  <si>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</si>
  <si>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</si>
  <si>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</si>
  <si>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</si>
  <si>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</si>
  <si>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</si>
  <si>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</si>
  <si>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</si>
  <si>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</si>
  <si>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</si>
  <si>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</si>
  <si>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</si>
  <si>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</si>
  <si>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</si>
  <si>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</si>
  <si>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</si>
  <si>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</si>
  <si>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</si>
  <si>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</si>
  <si>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</si>
  <si>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</si>
  <si>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</si>
  <si>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</si>
  <si>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</si>
  <si>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</si>
  <si>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</si>
  <si>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</si>
  <si>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</si>
  <si>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</si>
  <si>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</si>
  <si>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</si>
  <si>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</si>
  <si>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</si>
  <si>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</si>
  <si>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</si>
  <si>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</si>
  <si>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</si>
  <si>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</si>
  <si>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</si>
  <si>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</si>
  <si>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</si>
  <si>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</si>
  <si>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</si>
  <si>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</si>
  <si>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</si>
  <si>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</si>
  <si>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</si>
  <si>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</si>
  <si>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</si>
  <si>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</si>
  <si>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</si>
  <si>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</si>
  <si>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</si>
  <si>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</si>
  <si>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</si>
  <si>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</si>
  <si>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</si>
  <si>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</si>
  <si>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</si>
  <si>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</si>
  <si>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</si>
  <si>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</si>
  <si>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</si>
  <si>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</si>
  <si>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</si>
  <si>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</si>
  <si>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</si>
  <si>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</si>
  <si>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</si>
  <si>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</si>
  <si>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</si>
  <si>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</si>
  <si>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</si>
  <si>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</si>
  <si>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</si>
  <si>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</si>
  <si>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</si>
  <si>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</si>
  <si>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</si>
  <si>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</si>
  <si>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</si>
  <si>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</si>
  <si>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</si>
  <si>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</si>
  <si>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</si>
  <si>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</si>
  <si>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</si>
  <si>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</si>
  <si>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</si>
  <si>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</si>
  <si>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</si>
  <si>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</si>
  <si>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</si>
  <si>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</si>
  <si>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</si>
  <si>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</si>
  <si>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</si>
  <si>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</si>
  <si>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</si>
  <si>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</si>
  <si>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</si>
  <si>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</si>
  <si>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</si>
  <si>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</si>
  <si>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</si>
  <si>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</si>
  <si>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</si>
  <si>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</si>
  <si>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</si>
  <si>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</si>
  <si>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</si>
  <si>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</si>
  <si>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</si>
  <si>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</si>
  <si>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</si>
  <si>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</si>
  <si>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</si>
  <si>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</si>
  <si>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</si>
  <si>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</si>
  <si>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</si>
  <si>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</si>
  <si>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</si>
  <si>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</si>
  <si>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</si>
  <si>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</si>
  <si>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</si>
  <si>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</si>
  <si>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</si>
  <si>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</si>
  <si>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</si>
  <si>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</si>
  <si>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</si>
  <si>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</si>
  <si>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</si>
  <si>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</si>
  <si>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</si>
  <si>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</si>
  <si>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</si>
  <si>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</si>
  <si>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</si>
  <si>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</si>
  <si>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</si>
  <si>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</si>
  <si>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</si>
  <si>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</si>
  <si>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</si>
  <si>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</si>
  <si>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</si>
  <si>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</si>
  <si>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</si>
  <si>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</si>
  <si>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</si>
  <si>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</si>
  <si>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</si>
  <si>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</si>
  <si>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</si>
  <si>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</si>
  <si>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</si>
  <si>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</si>
  <si>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</si>
  <si>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</si>
  <si>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</si>
  <si>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</si>
  <si>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</si>
  <si>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</si>
  <si>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</si>
  <si>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</si>
  <si>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</si>
  <si>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</si>
  <si>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</si>
  <si>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</si>
  <si>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</si>
  <si>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</si>
  <si>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</si>
  <si>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</si>
  <si>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</si>
  <si>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</si>
  <si>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</si>
  <si>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</si>
  <si>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</si>
  <si>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</si>
  <si>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</si>
  <si>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</si>
  <si>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</si>
  <si>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</si>
  <si>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</si>
  <si>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</si>
  <si>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</si>
  <si>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</si>
  <si>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</si>
  <si>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</si>
  <si>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</si>
  <si>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</si>
  <si>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</si>
  <si>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</si>
  <si>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</si>
  <si>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</si>
  <si>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</si>
  <si>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</si>
  <si>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</si>
  <si>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</si>
  <si>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</si>
  <si>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</si>
  <si>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</si>
  <si>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</si>
  <si>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</si>
  <si>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</si>
  <si>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</si>
  <si>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</si>
  <si>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</si>
  <si>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</si>
  <si>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</si>
  <si>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</si>
  <si>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</si>
  <si>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</si>
  <si>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</si>
  <si>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</si>
  <si>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</si>
  <si>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</si>
  <si>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</si>
  <si>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</si>
  <si>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</si>
  <si>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</si>
  <si>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</si>
  <si>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</si>
  <si>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</si>
  <si>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</si>
  <si>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</si>
  <si>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</si>
  <si>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</si>
  <si>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</si>
  <si>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</si>
  <si>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</si>
  <si>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</si>
  <si>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</si>
  <si>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</si>
  <si>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</si>
  <si>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</si>
  <si>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</si>
  <si>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</si>
  <si>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</si>
  <si>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</si>
  <si>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</si>
  <si>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</si>
  <si>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</si>
  <si>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</si>
  <si>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</si>
  <si>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</si>
  <si>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</si>
  <si>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</si>
  <si>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</si>
  <si>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</si>
  <si>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</si>
  <si>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</si>
  <si>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</si>
  <si>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</si>
  <si>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</si>
  <si>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</si>
  <si>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</si>
  <si>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</si>
  <si>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</si>
  <si>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</si>
  <si>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</si>
  <si>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</si>
  <si>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</si>
  <si>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</si>
  <si>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</si>
  <si>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</si>
  <si>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</si>
  <si>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</si>
  <si>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</si>
  <si>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</si>
  <si>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</si>
  <si>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</si>
  <si>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</si>
  <si>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</si>
  <si>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</si>
  <si>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</si>
  <si>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</si>
  <si>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</si>
  <si>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</si>
  <si>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</si>
  <si>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</si>
  <si>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</si>
  <si>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</si>
  <si>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</si>
  <si>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</si>
  <si>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</si>
  <si>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</si>
  <si>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</si>
  <si>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</si>
  <si>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</si>
  <si>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</si>
  <si>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</si>
  <si>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</si>
  <si>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</si>
  <si>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</si>
  <si>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</si>
  <si>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</si>
  <si>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</si>
  <si>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</si>
  <si>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</si>
  <si>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</si>
  <si>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</si>
  <si>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</si>
  <si>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</si>
  <si>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</si>
  <si>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</si>
  <si>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</si>
  <si>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</si>
  <si>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</si>
  <si>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</si>
  <si>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</si>
  <si>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</si>
  <si>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</si>
  <si>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</si>
  <si>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</si>
  <si>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</si>
  <si>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</si>
  <si>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</si>
  <si>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</si>
  <si>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</si>
  <si>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</si>
  <si>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</si>
  <si>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</si>
  <si>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</si>
  <si>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</si>
  <si>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</si>
  <si>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</si>
  <si>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</si>
  <si>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</si>
  <si>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</si>
  <si>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</si>
  <si>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</si>
  <si>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</si>
  <si>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</si>
  <si>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</si>
  <si>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</si>
  <si>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</si>
  <si>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</si>
  <si>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</si>
  <si>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</si>
  <si>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</si>
  <si>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</si>
  <si>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</si>
  <si>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</si>
  <si>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</si>
  <si>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</si>
  <si>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</si>
  <si>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</si>
  <si>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</si>
  <si>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</si>
  <si>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</si>
  <si>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</si>
  <si>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</si>
  <si>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</si>
  <si>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</si>
  <si>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</si>
  <si>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</si>
  <si>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</si>
  <si>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</si>
  <si>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</si>
  <si>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</si>
  <si>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</si>
  <si>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</si>
  <si>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</si>
  <si>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</si>
  <si>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</si>
  <si>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</si>
  <si>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</si>
  <si>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</si>
  <si>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</si>
  <si>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</si>
  <si>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</si>
  <si>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</si>
  <si>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</si>
  <si>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</si>
  <si>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</si>
  <si>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</si>
  <si>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</si>
  <si>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</si>
  <si>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</si>
  <si>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</si>
  <si>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</si>
  <si>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</si>
  <si>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</si>
  <si>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</si>
  <si>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</si>
  <si>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</si>
  <si>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</si>
  <si>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</si>
  <si>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</si>
  <si>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</si>
  <si>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</si>
  <si>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</si>
  <si>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</si>
  <si>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</si>
  <si>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</si>
  <si>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</si>
  <si>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</si>
  <si>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</si>
  <si>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</si>
  <si>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</si>
  <si>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</si>
  <si>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</si>
  <si>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</si>
  <si>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</si>
  <si>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</si>
  <si>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</si>
  <si>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</si>
  <si>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</si>
  <si>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</si>
  <si>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</si>
  <si>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</si>
  <si>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</si>
  <si>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</si>
  <si>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</si>
  <si>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</si>
  <si>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</si>
  <si>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</si>
  <si>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</si>
  <si>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</si>
  <si>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</si>
  <si>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</si>
  <si>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</si>
  <si>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</si>
  <si>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</si>
  <si>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</si>
  <si>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</si>
  <si>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</si>
  <si>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</si>
  <si>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</si>
  <si>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</si>
  <si>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</si>
  <si>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</si>
  <si>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</si>
  <si>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</si>
  <si>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</si>
  <si>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</si>
  <si>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</si>
  <si>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</si>
  <si>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</si>
  <si>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</si>
  <si>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</si>
  <si>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</si>
  <si>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</si>
  <si>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</si>
  <si>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</si>
  <si>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</si>
  <si>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</si>
  <si>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</si>
  <si>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</si>
  <si>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</si>
  <si>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</si>
  <si>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</si>
  <si>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</si>
  <si>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</si>
  <si>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</si>
  <si>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</si>
  <si>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</si>
  <si>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</si>
  <si>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</si>
  <si>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</si>
  <si>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</si>
  <si>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</si>
  <si>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</si>
  <si>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</si>
  <si>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</si>
  <si>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</si>
  <si>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</si>
  <si>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</si>
  <si>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</si>
  <si>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</si>
  <si>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</si>
  <si>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</si>
  <si>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</si>
  <si>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</si>
  <si>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</si>
  <si>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</si>
  <si>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</si>
  <si>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</si>
  <si>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</si>
  <si>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</si>
  <si>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</si>
  <si>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</si>
  <si>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</si>
  <si>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</si>
  <si>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</si>
  <si>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</si>
  <si>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</si>
  <si>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</si>
  <si>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</si>
  <si>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</si>
  <si>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</si>
  <si>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</si>
  <si>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</si>
  <si>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</si>
  <si>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</si>
  <si>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</si>
  <si>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</si>
  <si>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</si>
  <si>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</si>
  <si>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</si>
  <si>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</si>
  <si>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</si>
  <si>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</si>
  <si>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</si>
  <si>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</si>
  <si>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</si>
  <si>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</si>
  <si>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</si>
  <si>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</si>
  <si>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</si>
  <si>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</si>
  <si>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</si>
  <si>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</si>
  <si>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</si>
  <si>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</si>
  <si>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</si>
  <si>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</si>
  <si>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</si>
  <si>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</si>
  <si>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</si>
  <si>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</si>
  <si>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</si>
  <si>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</si>
  <si>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</si>
  <si>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</si>
  <si>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</si>
  <si>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</si>
  <si>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</si>
  <si>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</si>
  <si>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</si>
  <si>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</si>
  <si>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</si>
  <si>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</si>
  <si>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</si>
  <si>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</si>
  <si>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</si>
  <si>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</si>
  <si>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</si>
  <si>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</si>
  <si>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</si>
  <si>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</si>
  <si>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</si>
  <si>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</si>
  <si>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</si>
  <si>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</si>
  <si>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</si>
  <si>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</si>
  <si>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</si>
  <si>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</si>
  <si>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</si>
  <si>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</si>
  <si>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</si>
  <si>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</si>
  <si>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</si>
  <si>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</si>
  <si>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</si>
  <si>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</si>
  <si>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</si>
  <si>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</si>
  <si>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</si>
  <si>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</si>
  <si>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</si>
  <si>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</si>
  <si>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</si>
  <si>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</si>
  <si>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</si>
  <si>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</si>
  <si>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</si>
  <si>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</si>
  <si>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</si>
  <si>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</si>
  <si>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</si>
  <si>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</si>
  <si>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</si>
  <si>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</si>
  <si>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</si>
  <si>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</si>
  <si>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</si>
  <si>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</si>
  <si>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</si>
  <si>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</si>
  <si>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</si>
  <si>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</si>
  <si>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</si>
  <si>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</si>
  <si>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</si>
  <si>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</si>
  <si>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</si>
  <si>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</si>
  <si>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</si>
  <si>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</si>
  <si>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</si>
  <si>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</si>
  <si>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</si>
  <si>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</si>
  <si>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</si>
  <si>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</si>
  <si>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</si>
  <si>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</si>
  <si>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</si>
  <si>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</si>
  <si>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</si>
  <si>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</si>
  <si>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</si>
  <si>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</si>
  <si>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</si>
  <si>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</si>
  <si>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</si>
  <si>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</si>
  <si>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</si>
  <si>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</si>
  <si>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</si>
  <si>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</si>
  <si>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</si>
  <si>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</si>
  <si>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</si>
  <si>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</si>
  <si>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</si>
  <si>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</si>
  <si>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</si>
  <si>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</si>
  <si>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</si>
  <si>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</si>
  <si>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</si>
  <si>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</si>
  <si>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</si>
  <si>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</si>
  <si>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</si>
  <si>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</si>
  <si>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</si>
  <si>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</si>
  <si>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</si>
  <si>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</si>
  <si>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</si>
  <si>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</si>
  <si>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</si>
  <si>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</si>
  <si>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</si>
  <si>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</si>
  <si>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</si>
  <si>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</si>
  <si>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</si>
  <si>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</si>
  <si>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</si>
  <si>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</si>
  <si>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</si>
  <si>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</si>
  <si>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</si>
  <si>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</si>
  <si>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</si>
  <si>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</si>
  <si>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</si>
  <si>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</si>
  <si>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</si>
  <si>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</si>
  <si>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</si>
  <si>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</si>
  <si>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</si>
  <si>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</si>
  <si>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</si>
  <si>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</si>
  <si>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</si>
  <si>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</si>
  <si>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</si>
  <si>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</si>
  <si>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</si>
  <si>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</si>
  <si>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</si>
  <si>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</si>
  <si>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</si>
  <si>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</si>
  <si>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</si>
  <si>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</si>
  <si>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</si>
  <si>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</si>
  <si>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</si>
  <si>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</si>
  <si>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</si>
  <si>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</si>
  <si>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</si>
  <si>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</si>
  <si>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</si>
  <si>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</si>
  <si>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</si>
  <si>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</si>
  <si>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</si>
  <si>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</si>
  <si>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</si>
  <si>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</si>
  <si>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</si>
  <si>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</si>
  <si>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</si>
  <si>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</si>
  <si>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</si>
  <si>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</si>
  <si>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</si>
  <si>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</si>
  <si>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</si>
  <si>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</si>
  <si>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</si>
  <si>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</si>
  <si>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</si>
  <si>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</si>
  <si>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</si>
  <si>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</si>
  <si>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</si>
  <si>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</si>
  <si>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</si>
  <si>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</si>
  <si>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</si>
  <si>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</si>
  <si>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</si>
  <si>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</si>
  <si>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</si>
  <si>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</si>
  <si>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</si>
  <si>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</si>
  <si>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</si>
  <si>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</si>
  <si>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</si>
  <si>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</si>
  <si>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</si>
  <si>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</si>
  <si>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</si>
  <si>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</si>
  <si>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</si>
  <si>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</si>
  <si>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</si>
  <si>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</si>
  <si>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</si>
  <si>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</si>
  <si>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</si>
  <si>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</si>
  <si>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</si>
  <si>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</si>
  <si>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</si>
  <si>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</si>
  <si>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</si>
  <si>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</si>
  <si>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</si>
  <si>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</si>
  <si>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</si>
  <si>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</si>
  <si>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</si>
  <si>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</si>
  <si>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</si>
  <si>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</si>
  <si>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</si>
  <si>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</si>
  <si>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</si>
  <si>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</si>
  <si>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</si>
  <si>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</si>
  <si>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</si>
  <si>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</si>
  <si>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</si>
  <si>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</si>
  <si>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</si>
  <si>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</si>
  <si>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</si>
  <si>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</si>
  <si>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</si>
  <si>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</si>
  <si>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</si>
  <si>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</si>
  <si>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</si>
  <si>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</si>
  <si>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</si>
  <si>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</si>
  <si>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</si>
  <si>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</si>
  <si>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</si>
  <si>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</si>
  <si>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</si>
  <si>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</si>
  <si>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</si>
  <si>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</si>
  <si>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</si>
  <si>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</si>
  <si>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</si>
  <si>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</si>
  <si>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</si>
  <si>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</si>
  <si>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</si>
  <si>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</si>
  <si>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</si>
  <si>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</si>
  <si>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</si>
  <si>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</si>
  <si>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</si>
  <si>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</si>
  <si>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</si>
  <si>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</si>
  <si>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</si>
  <si>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</si>
  <si>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</si>
  <si>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</si>
  <si>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</si>
  <si>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</si>
  <si>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</si>
  <si>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</si>
  <si>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</si>
  <si>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</si>
  <si>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</si>
  <si>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</si>
  <si>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</si>
  <si>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</si>
  <si>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</si>
  <si>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</si>
  <si>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</si>
  <si>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</si>
  <si>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</si>
  <si>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</si>
  <si>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</si>
  <si>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</si>
  <si>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</si>
  <si>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</si>
  <si>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</si>
  <si>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</si>
  <si>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</si>
  <si>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</si>
  <si>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</si>
  <si>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</si>
  <si>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</si>
  <si>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</si>
  <si>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</si>
  <si>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</si>
  <si>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</si>
  <si>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</si>
  <si>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</si>
  <si>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</si>
  <si>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</si>
  <si>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</si>
  <si>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</si>
  <si>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</si>
  <si>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</si>
  <si>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</si>
  <si>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</si>
  <si>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</si>
  <si>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</si>
  <si>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</si>
  <si>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</si>
  <si>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</si>
  <si>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</si>
  <si>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</si>
  <si>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</si>
  <si>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</si>
  <si>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</si>
  <si>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</si>
  <si>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</si>
  <si>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</si>
  <si>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</si>
  <si>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</si>
  <si>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</si>
  <si>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</si>
  <si>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</si>
  <si>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</si>
  <si>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</si>
  <si>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</si>
  <si>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</si>
  <si>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</si>
  <si>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</si>
  <si>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</si>
  <si>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</si>
  <si>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</si>
  <si>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</si>
  <si>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</si>
  <si>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</si>
  <si>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</si>
  <si>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</si>
  <si>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</si>
  <si>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</si>
  <si>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</si>
  <si>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</si>
  <si>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</si>
  <si>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</si>
  <si>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</si>
  <si>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</si>
  <si>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</si>
  <si>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</si>
  <si>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</si>
  <si>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</si>
  <si>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</si>
  <si>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</si>
  <si>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</si>
  <si>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</si>
  <si>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</si>
  <si>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</si>
  <si>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</si>
  <si>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</si>
  <si>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</si>
  <si>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</si>
  <si>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</si>
  <si>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</si>
  <si>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</si>
  <si>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</si>
  <si>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</si>
  <si>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</si>
  <si>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</si>
  <si>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</si>
  <si>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</si>
  <si>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</si>
  <si>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</si>
  <si>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</si>
  <si>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</si>
  <si>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</si>
  <si>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</si>
  <si>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</si>
  <si>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</si>
  <si>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</si>
  <si>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</si>
  <si>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</si>
  <si>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</si>
  <si>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</si>
  <si>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</si>
  <si>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</si>
  <si>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</si>
  <si>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</si>
  <si>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</si>
  <si>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</si>
  <si>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</si>
  <si>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</si>
  <si>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</si>
  <si>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</si>
  <si>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</si>
  <si>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</si>
  <si>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</si>
  <si>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</si>
  <si>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</si>
  <si>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</si>
  <si>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</si>
  <si>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</si>
  <si>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</si>
  <si>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</si>
  <si>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</si>
  <si>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</si>
  <si>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</si>
  <si>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</si>
  <si>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</si>
  <si>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</si>
  <si>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</si>
  <si>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</si>
  <si>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</si>
  <si>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</si>
  <si>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</si>
  <si>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</si>
  <si>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</si>
  <si>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</si>
  <si>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</si>
  <si>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</si>
  <si>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</si>
  <si>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</si>
  <si>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</si>
  <si>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</si>
  <si>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</si>
  <si>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</si>
  <si>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</si>
  <si>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</si>
  <si>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</si>
  <si>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</si>
  <si>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</si>
  <si>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</si>
  <si>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</si>
  <si>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</si>
  <si>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</si>
  <si>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</si>
  <si>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</si>
  <si>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</si>
  <si>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</si>
  <si>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</si>
  <si>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</si>
  <si>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</si>
  <si>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</si>
  <si>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</si>
  <si>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</si>
  <si>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</si>
  <si>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</si>
  <si>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</si>
  <si>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</si>
  <si>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</si>
  <si>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</si>
  <si>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</si>
  <si>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</si>
  <si>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</si>
  <si>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</si>
  <si>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</si>
  <si>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</si>
  <si>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</si>
  <si>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</si>
  <si>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</si>
  <si>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</si>
  <si>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</si>
  <si>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</si>
  <si>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</si>
  <si>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</si>
  <si>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</si>
  <si>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</si>
  <si>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</si>
  <si>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</si>
  <si>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</si>
  <si>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</si>
  <si>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</si>
  <si>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</si>
  <si>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</si>
  <si>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</si>
  <si>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</si>
  <si>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</si>
  <si>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</si>
  <si>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</si>
  <si>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</si>
  <si>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</si>
  <si>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</si>
  <si>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</si>
  <si>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</si>
  <si>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</si>
  <si>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</si>
  <si>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</si>
  <si>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</si>
  <si>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</si>
  <si>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</si>
  <si>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</si>
  <si>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</si>
  <si>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</si>
  <si>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</si>
  <si>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</si>
  <si>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</si>
  <si>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</si>
  <si>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</si>
  <si>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</si>
  <si>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</si>
  <si>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</si>
  <si>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</si>
  <si>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</si>
  <si>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</si>
  <si>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</si>
  <si>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</si>
  <si>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</si>
  <si>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</si>
  <si>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</si>
  <si>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</si>
  <si>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</si>
  <si>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</si>
  <si>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</si>
  <si>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</si>
  <si>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</si>
  <si>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</si>
  <si>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</si>
  <si>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</si>
  <si>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</si>
  <si>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</si>
  <si>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</si>
  <si>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</si>
  <si>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</si>
  <si>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</si>
  <si>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</si>
  <si>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</si>
  <si>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</si>
  <si>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</si>
  <si>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</si>
  <si>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</si>
  <si>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</si>
  <si>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</si>
  <si>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</si>
  <si>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</si>
  <si>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</si>
  <si>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</si>
  <si>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</si>
  <si>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</si>
  <si>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</si>
  <si>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</si>
  <si>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</si>
  <si>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</si>
  <si>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</si>
  <si>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</si>
  <si>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</si>
  <si>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</si>
  <si>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</si>
  <si>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</si>
  <si>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</si>
  <si>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</si>
  <si>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</si>
  <si>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</si>
  <si>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</si>
  <si>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</si>
  <si>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</si>
  <si>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</si>
  <si>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</si>
  <si>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</si>
  <si>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</si>
  <si>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</si>
  <si>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</si>
  <si>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</si>
  <si>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</si>
  <si>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</si>
  <si>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</si>
  <si>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</si>
  <si>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</si>
  <si>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</si>
  <si>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</si>
  <si>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</si>
  <si>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</si>
  <si>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</si>
  <si>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</si>
  <si>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</si>
  <si>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</si>
  <si>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</si>
  <si>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</si>
  <si>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</si>
  <si>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</si>
  <si>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</si>
  <si>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</si>
  <si>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</si>
  <si>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</si>
  <si>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</si>
  <si>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</si>
  <si>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</si>
  <si>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</si>
  <si>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</si>
  <si>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</si>
  <si>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</si>
  <si>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</si>
  <si>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</si>
  <si>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</si>
  <si>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</si>
  <si>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</si>
  <si>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</si>
  <si>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</si>
  <si>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</si>
  <si>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</si>
  <si>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</si>
  <si>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</si>
  <si>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</si>
  <si>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</si>
  <si>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</si>
  <si>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</si>
  <si>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</si>
  <si>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</si>
  <si>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</si>
  <si>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</si>
  <si>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</si>
  <si>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</si>
  <si>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</si>
  <si>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</si>
  <si>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</si>
  <si>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</si>
  <si>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</si>
  <si>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</si>
  <si>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</si>
  <si>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</si>
  <si>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</si>
  <si>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</si>
  <si>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</si>
  <si>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</si>
  <si>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</si>
  <si>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</si>
  <si>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</si>
  <si>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</si>
  <si>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</si>
  <si>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</si>
  <si>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</si>
  <si>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</si>
  <si>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</si>
  <si>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</si>
  <si>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</si>
  <si>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</si>
  <si>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</si>
  <si>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</si>
  <si>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</si>
  <si>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</si>
  <si>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</si>
  <si>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</si>
  <si>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</si>
  <si>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</si>
  <si>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</si>
  <si>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</si>
  <si>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</si>
  <si>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</si>
  <si>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</si>
  <si>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</si>
  <si>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</si>
  <si>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</si>
  <si>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</si>
  <si>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</si>
  <si>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</si>
  <si>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</si>
  <si>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</si>
  <si>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</si>
  <si>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</si>
  <si>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</si>
  <si>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</si>
  <si>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</si>
  <si>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</si>
  <si>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</si>
  <si>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</si>
  <si>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</si>
  <si>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</si>
  <si>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</si>
  <si>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</si>
  <si>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</si>
  <si>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</si>
  <si>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</si>
  <si>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</si>
  <si>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</si>
  <si>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</si>
  <si>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</si>
  <si>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</si>
  <si>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</si>
  <si>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</si>
  <si>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</si>
  <si>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</si>
  <si>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</si>
  <si>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</si>
  <si>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</si>
  <si>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</si>
  <si>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</si>
  <si>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</si>
  <si>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</si>
  <si>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</si>
  <si>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</si>
  <si>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</si>
  <si>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</si>
  <si>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</si>
  <si>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</si>
  <si>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</si>
  <si>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</si>
  <si>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</si>
  <si>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</si>
  <si>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</si>
  <si>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</si>
  <si>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</si>
  <si>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</si>
  <si>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</si>
  <si>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</si>
  <si>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</si>
  <si>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</si>
  <si>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</si>
  <si>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</si>
  <si>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</si>
  <si>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</si>
  <si>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</si>
  <si>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</si>
  <si>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</si>
  <si>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</si>
  <si>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</si>
  <si>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</si>
  <si>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</si>
  <si>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</si>
  <si>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</si>
  <si>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</si>
  <si>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</si>
  <si>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</si>
  <si>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</si>
  <si>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</si>
  <si>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</si>
  <si>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</si>
  <si>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</si>
  <si>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</si>
  <si>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</si>
  <si>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</si>
  <si>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</si>
  <si>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</si>
  <si>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</si>
  <si>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</si>
  <si>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</si>
  <si>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</si>
  <si>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</si>
  <si>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</si>
  <si>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</si>
  <si>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</si>
  <si>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</si>
  <si>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</si>
  <si>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</si>
  <si>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</si>
  <si>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</si>
  <si>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</si>
  <si>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</si>
  <si>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</si>
  <si>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</si>
  <si>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</si>
  <si>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</si>
  <si>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</si>
  <si>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</si>
  <si>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</si>
  <si>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</si>
  <si>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</si>
  <si>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</si>
  <si>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</si>
  <si>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</si>
  <si>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</si>
  <si>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</si>
  <si>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</si>
  <si>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</si>
  <si>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</si>
  <si>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</si>
  <si>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</si>
  <si>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</si>
  <si>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</si>
  <si>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</si>
  <si>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</si>
  <si>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</si>
  <si>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</si>
  <si>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</si>
  <si>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</si>
  <si>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</si>
  <si>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</si>
  <si>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</si>
  <si>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</si>
  <si>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</si>
  <si>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</si>
  <si>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</si>
  <si>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</si>
  <si>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</si>
  <si>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</si>
  <si>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</si>
  <si>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</si>
  <si>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</si>
  <si>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</si>
  <si>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</si>
  <si>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</si>
  <si>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</si>
  <si>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</si>
  <si>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</si>
  <si>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</si>
  <si>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</si>
  <si>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</si>
  <si>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</si>
  <si>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</si>
  <si>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</si>
  <si>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</si>
  <si>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</si>
  <si>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</si>
  <si>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</si>
  <si>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</si>
  <si>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</si>
  <si>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</si>
  <si>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</si>
  <si>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</si>
  <si>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</si>
  <si>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</si>
  <si>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</si>
  <si>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</si>
  <si>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</si>
  <si>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</si>
  <si>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</si>
  <si>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</si>
  <si>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</si>
  <si>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</si>
  <si>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</si>
  <si>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</si>
  <si>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</si>
  <si>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</si>
  <si>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</si>
  <si>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</si>
  <si>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</si>
  <si>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</si>
  <si>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</si>
  <si>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</si>
  <si>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</si>
  <si>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</si>
  <si>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</si>
  <si>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</si>
  <si>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</si>
  <si>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</si>
  <si>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</si>
  <si>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</si>
  <si>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</si>
  <si>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</si>
  <si>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</si>
  <si>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</si>
  <si>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</si>
  <si>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</si>
  <si>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</si>
  <si>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</si>
  <si>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</si>
  <si>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</si>
  <si>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</si>
  <si>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</si>
  <si>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</si>
  <si>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</si>
  <si>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</si>
  <si>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</si>
  <si>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</si>
  <si>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</si>
  <si>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</si>
  <si>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</si>
  <si>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</si>
  <si>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</si>
  <si>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</si>
  <si>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</si>
  <si>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</si>
  <si>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</si>
  <si>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</si>
  <si>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</si>
  <si>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</si>
  <si>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</si>
  <si>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</si>
  <si>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</si>
  <si>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</si>
  <si>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</si>
  <si>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</si>
  <si>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</si>
  <si>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</si>
  <si>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</si>
  <si>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</si>
  <si>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</si>
  <si>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</si>
  <si>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</si>
  <si>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</si>
  <si>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</si>
  <si>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</si>
  <si>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</si>
  <si>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</si>
  <si>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</si>
  <si>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</si>
  <si>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</si>
  <si>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</si>
  <si>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</si>
  <si>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</si>
  <si>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</si>
  <si>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</si>
  <si>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</si>
  <si>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</si>
  <si>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</si>
  <si>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</si>
  <si>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</si>
  <si>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</si>
  <si>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</si>
  <si>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</si>
  <si>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</si>
  <si>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</si>
  <si>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</si>
  <si>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</si>
  <si>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</si>
  <si>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</si>
  <si>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</si>
  <si>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</si>
  <si>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</si>
  <si>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</si>
  <si>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</si>
  <si>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</si>
  <si>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</si>
  <si>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</si>
  <si>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</si>
  <si>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</si>
  <si>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</si>
  <si>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</si>
  <si>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</si>
  <si>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</si>
  <si>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</si>
  <si>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</si>
  <si>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</si>
  <si>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</si>
  <si>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</si>
  <si>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</si>
  <si>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</si>
  <si>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</si>
  <si>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</si>
  <si>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</si>
  <si>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</si>
  <si>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</si>
  <si>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</si>
  <si>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</si>
  <si>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</si>
  <si>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</si>
  <si>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</si>
  <si>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</si>
  <si>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</si>
  <si>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</si>
  <si>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</si>
  <si>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</si>
  <si>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</si>
  <si>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</si>
  <si>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</si>
  <si>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</si>
  <si>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</si>
  <si>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</si>
  <si>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</si>
  <si>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</si>
  <si>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</si>
  <si>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</si>
  <si>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</si>
  <si>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</si>
  <si>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</si>
  <si>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</si>
  <si>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</si>
  <si>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</si>
  <si>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</si>
  <si>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</si>
  <si>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</si>
  <si>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</si>
  <si>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</si>
  <si>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</si>
  <si>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</si>
  <si>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</si>
  <si>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</si>
  <si>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</si>
  <si>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</si>
  <si>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</si>
  <si>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</si>
  <si>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</si>
  <si>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</si>
  <si>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</si>
  <si>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</si>
  <si>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</si>
  <si>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</si>
  <si>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</si>
  <si>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</si>
  <si>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</si>
  <si>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</si>
  <si>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</si>
  <si>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</si>
  <si>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</si>
  <si>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</si>
  <si>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</si>
  <si>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</si>
  <si>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</si>
  <si>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</si>
  <si>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</si>
  <si>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</si>
  <si>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</si>
  <si>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</si>
  <si>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</si>
  <si>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</si>
  <si>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</si>
  <si>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</si>
  <si>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</si>
  <si>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</si>
  <si>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</si>
  <si>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</si>
  <si>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</si>
  <si>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</si>
  <si>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</si>
  <si>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</si>
  <si>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</si>
  <si>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</si>
  <si>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</si>
  <si>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</si>
  <si>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</si>
  <si>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</si>
  <si>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</si>
  <si>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</si>
  <si>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</si>
  <si>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</si>
  <si>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</si>
  <si>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</si>
  <si>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</si>
  <si>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</si>
  <si>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</si>
  <si>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</si>
  <si>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</si>
  <si>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</si>
  <si>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</si>
  <si>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</si>
  <si>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</si>
  <si>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</si>
  <si>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</si>
  <si>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</si>
  <si>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</si>
  <si>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</si>
  <si>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</si>
  <si>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</si>
  <si>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</si>
  <si>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</si>
  <si>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</si>
  <si>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</si>
  <si>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</si>
  <si>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</si>
  <si>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</si>
  <si>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</si>
  <si>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</si>
  <si>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</si>
  <si>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</si>
  <si>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</si>
  <si>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</si>
  <si>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</si>
  <si>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</si>
  <si>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</si>
  <si>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</si>
  <si>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</si>
  <si>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</si>
  <si>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</si>
  <si>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</si>
  <si>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</si>
  <si>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</si>
  <si>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</si>
  <si>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</si>
  <si>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</si>
  <si>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</si>
  <si>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</si>
  <si>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</si>
  <si>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</si>
  <si>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</si>
  <si>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</si>
  <si>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</si>
  <si>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</si>
  <si>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</si>
  <si>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</si>
  <si>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</si>
  <si>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</si>
  <si>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</si>
  <si>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</si>
  <si>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</si>
  <si>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</si>
  <si>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</si>
  <si>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</si>
  <si>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</si>
  <si>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</si>
  <si>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</si>
  <si>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</si>
  <si>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</si>
  <si>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</si>
  <si>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</si>
  <si>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</si>
  <si>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</si>
  <si>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</si>
  <si>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</si>
  <si>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</si>
  <si>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</si>
  <si>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</si>
  <si>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</si>
  <si>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</si>
  <si>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</si>
  <si>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</si>
  <si>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</si>
  <si>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</si>
  <si>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</si>
  <si>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</si>
  <si>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</si>
  <si>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</si>
  <si>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</si>
  <si>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</si>
  <si>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</si>
  <si>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</si>
  <si>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</si>
  <si>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</si>
  <si>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</si>
  <si>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</si>
  <si>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</si>
  <si>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</si>
  <si>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</si>
  <si>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</si>
  <si>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</si>
  <si>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</si>
  <si>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</si>
  <si>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</si>
  <si>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</si>
  <si>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</si>
  <si>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</si>
  <si>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</si>
  <si>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</si>
  <si>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</si>
  <si>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</si>
  <si>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</si>
  <si>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</si>
  <si>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</si>
  <si>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</si>
  <si>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</si>
  <si>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</si>
  <si>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</si>
  <si>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</si>
  <si>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</si>
  <si>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</si>
  <si>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</si>
  <si>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</si>
  <si>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</si>
  <si>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</si>
  <si>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</si>
  <si>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</si>
  <si>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</si>
  <si>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</si>
  <si>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</si>
  <si>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</si>
  <si>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</si>
  <si>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</si>
  <si>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</si>
  <si>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</si>
  <si>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</si>
  <si>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</si>
  <si>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</si>
  <si>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</si>
  <si>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</si>
  <si>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</si>
  <si>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</si>
  <si>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</si>
  <si>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</si>
  <si>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</si>
  <si>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</si>
  <si>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</si>
  <si>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</si>
  <si>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</si>
  <si>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</si>
  <si>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</si>
  <si>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</si>
  <si>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</si>
  <si>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</si>
  <si>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</si>
  <si>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</si>
  <si>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</si>
  <si>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</si>
  <si>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</si>
  <si>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</si>
  <si>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</si>
  <si>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</si>
  <si>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</si>
  <si>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</si>
  <si>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</si>
  <si>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</si>
  <si>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</si>
  <si>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</si>
  <si>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</si>
  <si>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</si>
  <si>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</si>
  <si>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</si>
  <si>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</si>
  <si>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</si>
  <si>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</si>
  <si>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</si>
  <si>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</si>
  <si>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</si>
  <si>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</si>
  <si>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</si>
  <si>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</si>
  <si>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</si>
  <si>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</si>
  <si>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</si>
  <si>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</si>
  <si>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</si>
  <si>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</si>
  <si>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</si>
  <si>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</si>
  <si>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</si>
  <si>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</si>
  <si>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</si>
  <si>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</si>
  <si>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</si>
  <si>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</si>
  <si>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</si>
  <si>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</si>
  <si>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</si>
  <si>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</si>
  <si>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</si>
  <si>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</si>
  <si>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</si>
  <si>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</si>
  <si>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</si>
  <si>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</si>
  <si>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</si>
  <si>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</si>
  <si>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</si>
  <si>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</si>
  <si>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</si>
  <si>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</si>
  <si>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</si>
  <si>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</si>
  <si>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</si>
  <si>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</si>
  <si>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</si>
  <si>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</si>
  <si>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</si>
  <si>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</si>
  <si>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</si>
  <si>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</si>
  <si>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</si>
  <si>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</si>
  <si>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</si>
  <si>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</si>
  <si>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</si>
  <si>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</si>
  <si>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</si>
  <si>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</si>
  <si>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</si>
  <si>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</si>
  <si>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</si>
  <si>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</si>
  <si>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</si>
  <si>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</si>
  <si>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</si>
  <si>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</si>
  <si>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</si>
  <si>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</si>
  <si>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</si>
  <si>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</si>
  <si>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</si>
  <si>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</si>
  <si>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</si>
  <si>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</si>
  <si>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</si>
  <si>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</si>
  <si>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</si>
  <si>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</si>
  <si>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</si>
  <si>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</si>
  <si>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</si>
  <si>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</si>
  <si>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</si>
  <si>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</si>
  <si>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</si>
  <si>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</si>
  <si>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</si>
  <si>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</si>
  <si>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</si>
  <si>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</si>
  <si>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</si>
  <si>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</si>
  <si>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</si>
  <si>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</si>
  <si>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</si>
  <si>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</si>
  <si>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</si>
  <si>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</si>
  <si>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</si>
  <si>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</si>
  <si>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</si>
  <si>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</si>
  <si>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</si>
  <si>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</si>
  <si>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</si>
  <si>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</si>
  <si>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</si>
  <si>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</si>
  <si>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</si>
  <si>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</si>
  <si>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</si>
  <si>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</si>
  <si>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</si>
  <si>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</si>
  <si>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</si>
  <si>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</si>
  <si>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</si>
  <si>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</si>
  <si>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</si>
  <si>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</si>
  <si>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</si>
  <si>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</si>
  <si>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</si>
  <si>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</si>
  <si>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</si>
  <si>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</si>
  <si>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</si>
  <si>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</si>
  <si>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</si>
  <si>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</si>
  <si>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</si>
  <si>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</si>
  <si>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</si>
  <si>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</si>
  <si>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</si>
  <si>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</si>
  <si>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</si>
  <si>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</si>
  <si>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</si>
  <si>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</si>
  <si>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</si>
  <si>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</si>
  <si>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</si>
  <si>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</si>
  <si>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</si>
  <si>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</si>
  <si>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</si>
  <si>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</si>
  <si>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</si>
  <si>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</si>
  <si>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</si>
  <si>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</si>
  <si>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</si>
  <si>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</si>
  <si>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</si>
  <si>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</si>
  <si>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</si>
  <si>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</si>
  <si>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</si>
  <si>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</si>
  <si>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</si>
  <si>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</si>
  <si>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</si>
  <si>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</si>
  <si>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</si>
  <si>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</si>
  <si>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</si>
  <si>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</si>
  <si>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</si>
  <si>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</si>
  <si>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</si>
  <si>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</si>
  <si>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</si>
  <si>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</si>
  <si>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</si>
  <si>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</si>
  <si>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</si>
  <si>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</si>
  <si>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</si>
  <si>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</si>
  <si>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</si>
  <si>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</si>
  <si>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</si>
  <si>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</si>
  <si>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</si>
  <si>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</si>
  <si>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</si>
  <si>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</si>
  <si>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</si>
  <si>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</si>
  <si>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</si>
  <si>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</si>
  <si>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</si>
  <si>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</si>
  <si>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</si>
  <si>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</si>
  <si>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</si>
  <si>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</si>
  <si>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</si>
  <si>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</si>
  <si>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</si>
  <si>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</si>
  <si>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</si>
  <si>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</si>
  <si>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</si>
  <si>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</si>
  <si>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</si>
  <si>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</si>
  <si>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</si>
  <si>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</si>
  <si>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</si>
  <si>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</si>
  <si>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</si>
  <si>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</si>
  <si>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</si>
  <si>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</si>
  <si>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</si>
  <si>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</si>
  <si>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</si>
  <si>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</si>
  <si>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</si>
  <si>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</si>
  <si>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</si>
  <si>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</si>
  <si>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</si>
  <si>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</si>
  <si>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</si>
  <si>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</si>
  <si>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</si>
  <si>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</si>
  <si>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</si>
  <si>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</si>
  <si>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</si>
  <si>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</si>
  <si>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</si>
  <si>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</si>
  <si>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</si>
  <si>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</si>
  <si>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</si>
  <si>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</si>
  <si>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</si>
  <si>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</si>
  <si>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</si>
  <si>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</si>
  <si>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</si>
  <si>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</si>
  <si>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</si>
  <si>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</si>
  <si>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</si>
  <si>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</si>
  <si>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</si>
  <si>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</si>
  <si>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</si>
  <si>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</si>
  <si>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</si>
  <si>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</si>
  <si>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</si>
  <si>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</si>
  <si>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</si>
  <si>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</si>
  <si>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</si>
  <si>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</si>
  <si>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</si>
  <si>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</si>
  <si>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</si>
  <si>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</si>
  <si>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</si>
  <si>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</si>
  <si>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</si>
  <si>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</si>
  <si>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</si>
  <si>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</si>
  <si>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</si>
  <si>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</si>
  <si>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</si>
  <si>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</si>
  <si>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</si>
  <si>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</si>
  <si>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</si>
  <si>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</si>
  <si>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</si>
  <si>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</si>
  <si>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</si>
  <si>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</si>
  <si>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</si>
  <si>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</si>
  <si>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</si>
  <si>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</si>
  <si>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</si>
  <si>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</si>
  <si>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</si>
  <si>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</si>
  <si>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</si>
  <si>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</si>
  <si>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</si>
  <si>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</si>
  <si>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</si>
  <si>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</si>
  <si>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</si>
  <si>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</si>
  <si>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</si>
  <si>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</si>
  <si>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</si>
  <si>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</si>
  <si>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</si>
  <si>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</si>
  <si>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</si>
  <si>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</si>
  <si>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</si>
  <si>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</si>
  <si>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</si>
  <si>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</si>
  <si>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</si>
  <si>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</si>
  <si>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</si>
  <si>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</si>
  <si>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</si>
  <si>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</si>
  <si>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</si>
  <si>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</si>
  <si>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</si>
  <si>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</si>
  <si>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</si>
  <si>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</si>
  <si>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</si>
  <si>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</si>
  <si>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</si>
  <si>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</si>
  <si>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</si>
  <si>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</si>
  <si>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</si>
  <si>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</si>
  <si>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</si>
  <si>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</si>
  <si>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</si>
  <si>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</si>
  <si>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</si>
  <si>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</si>
  <si>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</si>
  <si>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</si>
  <si>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</si>
  <si>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</si>
  <si>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</si>
  <si>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</si>
  <si>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</si>
  <si>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</si>
  <si>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</si>
  <si>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</si>
  <si>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</si>
  <si>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</si>
  <si>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</si>
  <si>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</si>
  <si>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</si>
  <si>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</si>
  <si>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</si>
  <si>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</si>
  <si>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</si>
  <si>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</si>
  <si>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</si>
  <si>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</si>
  <si>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</si>
  <si>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</si>
  <si>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</si>
  <si>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</si>
  <si>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</si>
  <si>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</si>
  <si>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</si>
  <si>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</si>
  <si>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</si>
  <si>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</si>
  <si>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</si>
  <si>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</si>
  <si>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</si>
  <si>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</si>
  <si>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</si>
  <si>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</si>
  <si>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</si>
  <si>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</si>
  <si>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</si>
  <si>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</si>
  <si>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</si>
  <si>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</si>
  <si>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</si>
  <si>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</si>
  <si>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</si>
  <si>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</si>
  <si>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</si>
  <si>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</si>
  <si>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</si>
  <si>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</si>
  <si>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</si>
  <si>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</si>
  <si>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</si>
  <si>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</si>
  <si>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</si>
  <si>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</si>
  <si>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</si>
  <si>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</si>
  <si>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</si>
  <si>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</si>
  <si>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</si>
  <si>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</si>
  <si>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</si>
  <si>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</si>
  <si>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</si>
  <si>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</si>
  <si>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</si>
  <si>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</si>
  <si>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</si>
  <si>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</si>
  <si>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</si>
  <si>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</si>
  <si>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</si>
  <si>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</si>
  <si>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</si>
  <si>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</si>
  <si>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</si>
  <si>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</si>
  <si>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</si>
  <si>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</si>
  <si>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</si>
  <si>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</si>
  <si>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</si>
  <si>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</si>
  <si>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</si>
  <si>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</si>
  <si>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</si>
  <si>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</si>
  <si>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</si>
  <si>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</si>
  <si>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</si>
  <si>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</si>
  <si>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</si>
  <si>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</si>
  <si>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</si>
  <si>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</si>
  <si>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</si>
  <si>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</si>
  <si>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</si>
  <si>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</si>
  <si>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</si>
  <si>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</si>
  <si>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</si>
  <si>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</si>
  <si>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</si>
  <si>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</si>
  <si>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</si>
  <si>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</si>
  <si>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</si>
  <si>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</si>
  <si>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</si>
  <si>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</si>
  <si>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</si>
  <si>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</si>
  <si>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</si>
  <si>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</si>
  <si>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</si>
  <si>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</si>
  <si>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</si>
  <si>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</si>
  <si>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</si>
  <si>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</si>
  <si>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</si>
  <si>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</si>
  <si>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</si>
  <si>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</si>
  <si>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</si>
  <si>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</si>
  <si>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</si>
  <si>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</si>
  <si>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</si>
  <si>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</si>
  <si>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</si>
  <si>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</si>
  <si>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</si>
  <si>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</si>
  <si>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</si>
  <si>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</si>
  <si>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</si>
  <si>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</si>
  <si>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</si>
  <si>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</si>
  <si>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</si>
  <si>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</si>
  <si>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</si>
  <si>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</si>
  <si>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</si>
  <si>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</si>
  <si>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</si>
  <si>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</si>
  <si>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</si>
  <si>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</si>
  <si>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</si>
  <si>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</si>
  <si>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</si>
  <si>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</si>
  <si>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</si>
  <si>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</si>
  <si>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</si>
  <si>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</si>
  <si>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</si>
  <si>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</si>
  <si>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</si>
  <si>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</si>
  <si>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</si>
  <si>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</si>
  <si>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</si>
  <si>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</si>
  <si>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</si>
  <si>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</si>
  <si>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</si>
  <si>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</si>
  <si>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</si>
  <si>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</si>
  <si>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</si>
  <si>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</si>
  <si>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</si>
  <si>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</si>
  <si>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</si>
  <si>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</si>
  <si>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</si>
  <si>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</si>
  <si>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</si>
  <si>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</si>
  <si>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</si>
  <si>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</si>
  <si>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</si>
  <si>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</si>
  <si>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</si>
  <si>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</si>
  <si>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</si>
  <si>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</si>
  <si>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</si>
  <si>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</si>
  <si>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</si>
  <si>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</si>
  <si>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</si>
  <si>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</si>
  <si>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</si>
  <si>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</si>
  <si>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</si>
  <si>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</si>
  <si>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</si>
  <si>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</si>
  <si>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</si>
  <si>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</si>
  <si>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</si>
  <si>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</si>
  <si>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</si>
  <si>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</si>
  <si>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</si>
  <si>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</si>
  <si>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</si>
  <si>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</si>
  <si>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</si>
  <si>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</si>
  <si>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</si>
  <si>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</si>
  <si>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</si>
  <si>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</si>
  <si>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</si>
  <si>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</si>
  <si>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</si>
  <si>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</si>
  <si>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</si>
  <si>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</si>
  <si>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</si>
  <si>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</si>
  <si>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</si>
  <si>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</si>
  <si>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</si>
  <si>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</si>
  <si>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</si>
  <si>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</si>
  <si>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</si>
  <si>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</si>
  <si>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</si>
  <si>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</si>
  <si>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</si>
  <si>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</si>
  <si>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</si>
  <si>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</si>
  <si>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</si>
  <si>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</si>
  <si>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</si>
  <si>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</si>
  <si>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</si>
  <si>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</si>
  <si>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</si>
  <si>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</si>
  <si>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</si>
  <si>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</si>
  <si>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</si>
  <si>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</si>
  <si>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</si>
  <si>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</si>
  <si>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</si>
  <si>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</si>
  <si>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</si>
  <si>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</si>
  <si>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</si>
  <si>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</si>
  <si>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</si>
  <si>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</si>
  <si>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</si>
  <si>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</si>
  <si>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</si>
  <si>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</si>
  <si>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</si>
  <si>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</si>
  <si>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</si>
  <si>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</si>
  <si>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</si>
  <si>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</si>
  <si>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</si>
  <si>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</si>
  <si>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</si>
  <si>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</si>
  <si>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</si>
  <si>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</si>
  <si>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</si>
  <si>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</si>
  <si>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</si>
  <si>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</si>
  <si>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</si>
  <si>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</si>
  <si>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</si>
  <si>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</si>
  <si>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</si>
  <si>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</si>
  <si>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</si>
  <si>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</si>
  <si>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</si>
  <si>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</si>
  <si>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</si>
  <si>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</si>
  <si>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</si>
  <si>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</si>
  <si>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</si>
  <si>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</si>
  <si>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</si>
  <si>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</si>
  <si>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</si>
  <si>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</si>
  <si>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</si>
  <si>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</si>
  <si>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</si>
  <si>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</si>
  <si>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</si>
  <si>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</si>
  <si>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</si>
  <si>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</si>
  <si>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</si>
  <si>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</si>
  <si>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</si>
  <si>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</si>
  <si>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</si>
  <si>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</si>
  <si>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</si>
  <si>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</si>
  <si>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</si>
  <si>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</si>
  <si>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</si>
  <si>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</si>
  <si>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</si>
  <si>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</si>
  <si>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</si>
  <si>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</si>
  <si>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</si>
  <si>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</si>
  <si>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</si>
  <si>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</si>
  <si>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</si>
  <si>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</si>
  <si>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</si>
  <si>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</si>
  <si>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</si>
  <si>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</si>
  <si>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</si>
  <si>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</si>
  <si>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</si>
  <si>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</si>
  <si>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</si>
  <si>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</si>
  <si>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</si>
  <si>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</si>
  <si>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</si>
  <si>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</si>
  <si>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</si>
  <si>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</si>
  <si>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</si>
  <si>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</si>
  <si>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</si>
  <si>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</si>
  <si>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</si>
  <si>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</si>
  <si>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</si>
  <si>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</si>
  <si>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</si>
  <si>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</si>
  <si>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</si>
  <si>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</si>
  <si>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</si>
  <si>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</si>
  <si>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</si>
  <si>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</si>
  <si>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</si>
  <si>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</si>
  <si>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</si>
  <si>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</si>
  <si>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</si>
  <si>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</si>
  <si>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</si>
  <si>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</si>
  <si>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</si>
  <si>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</si>
  <si>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</si>
  <si>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</si>
  <si>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</si>
  <si>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</si>
  <si>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</si>
  <si>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</si>
  <si>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</si>
  <si>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</si>
  <si>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</si>
  <si>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</si>
  <si>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</si>
  <si>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</si>
  <si>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</si>
  <si>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</si>
  <si>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</si>
  <si>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</si>
  <si>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</si>
  <si>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</si>
  <si>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</si>
  <si>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</si>
  <si>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</si>
  <si>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</si>
  <si>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</si>
  <si>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</si>
  <si>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</si>
  <si>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</si>
  <si>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</si>
  <si>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</si>
  <si>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</si>
  <si>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</si>
  <si>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</si>
  <si>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</si>
  <si>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</si>
  <si>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</si>
  <si>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</si>
  <si>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</si>
  <si>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</si>
  <si>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</si>
  <si>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</si>
  <si>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</si>
  <si>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</si>
  <si>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</si>
  <si>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</si>
  <si>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</si>
  <si>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</si>
  <si>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</si>
  <si>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</si>
  <si>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</si>
  <si>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</si>
  <si>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</si>
  <si>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</si>
  <si>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</si>
  <si>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</si>
  <si>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</si>
  <si>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</si>
  <si>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</si>
  <si>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</si>
  <si>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</si>
  <si>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</si>
  <si>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</si>
  <si>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</si>
  <si>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</si>
  <si>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</si>
  <si>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</si>
  <si>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</si>
  <si>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</si>
  <si>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</si>
  <si>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</si>
  <si>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</si>
  <si>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</si>
  <si>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</si>
  <si>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</si>
  <si>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</si>
  <si>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</si>
  <si>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</si>
  <si>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</si>
  <si>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</si>
  <si>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</si>
  <si>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</si>
  <si>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</si>
  <si>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</si>
  <si>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</si>
  <si>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</si>
  <si>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</si>
  <si>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</si>
  <si>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</si>
  <si>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</si>
  <si>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</si>
  <si>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</si>
  <si>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</si>
  <si>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</si>
  <si>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</si>
  <si>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</si>
  <si>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</si>
  <si>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</si>
  <si>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</si>
  <si>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</si>
  <si>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</si>
  <si>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</si>
  <si>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</si>
  <si>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</si>
  <si>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</si>
  <si>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</si>
  <si>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</si>
  <si>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</si>
  <si>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</si>
  <si>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</si>
  <si>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</si>
  <si>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</si>
  <si>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</si>
  <si>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</si>
  <si>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</si>
  <si>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</si>
  <si>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</si>
  <si>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</si>
  <si>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</si>
  <si>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</si>
  <si>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</si>
  <si>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</si>
  <si>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</si>
  <si>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</si>
  <si>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</si>
  <si>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</si>
  <si>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</si>
  <si>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</si>
  <si>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</si>
  <si>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</si>
  <si>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</si>
  <si>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</si>
  <si>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</si>
  <si>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</si>
  <si>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</si>
  <si>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</si>
  <si>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</si>
  <si>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</si>
  <si>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</si>
  <si>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</si>
  <si>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</si>
  <si>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</si>
  <si>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</si>
  <si>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</si>
  <si>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</si>
  <si>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</si>
  <si>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</si>
  <si>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</si>
  <si>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</si>
  <si>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</si>
  <si>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</si>
  <si>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</si>
  <si>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</si>
  <si>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</si>
  <si>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</si>
  <si>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</si>
  <si>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</si>
  <si>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</si>
  <si>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</si>
  <si>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</si>
  <si>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</si>
  <si>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</si>
  <si>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</si>
  <si>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</si>
  <si>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</si>
  <si>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</si>
  <si>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</si>
  <si>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</si>
  <si>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</si>
  <si>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</si>
  <si>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</si>
  <si>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</si>
  <si>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</si>
  <si>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</si>
  <si>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</si>
  <si>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</si>
  <si>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</si>
  <si>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</si>
  <si>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</si>
  <si>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</si>
  <si>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</si>
  <si>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</si>
  <si>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</si>
  <si>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</si>
  <si>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</si>
  <si>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</si>
  <si>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</si>
  <si>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</si>
  <si>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</si>
  <si>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</si>
  <si>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</si>
  <si>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</si>
  <si>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</si>
  <si>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</si>
  <si>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</si>
  <si>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</si>
  <si>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</si>
  <si>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</si>
  <si>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</si>
  <si>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</si>
  <si>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</si>
  <si>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</si>
  <si>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</si>
  <si>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</si>
  <si>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</si>
  <si>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</si>
  <si>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</si>
  <si>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</si>
  <si>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</si>
  <si>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</si>
  <si>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</si>
  <si>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</si>
  <si>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</si>
  <si>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</si>
  <si>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</si>
  <si>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</si>
  <si>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</si>
  <si>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</si>
  <si>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</si>
  <si>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</si>
  <si>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</si>
  <si>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</si>
  <si>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</si>
  <si>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</si>
  <si>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</si>
  <si>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</si>
  <si>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</si>
  <si>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</si>
  <si>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</si>
  <si>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</si>
  <si>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</si>
  <si>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</si>
  <si>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</si>
  <si>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</si>
  <si>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</si>
  <si>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</si>
  <si>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</si>
  <si>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</si>
  <si>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</si>
  <si>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</si>
  <si>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</si>
  <si>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</si>
  <si>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</si>
  <si>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</si>
  <si>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</si>
  <si>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</si>
  <si>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</si>
  <si>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</si>
  <si>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</si>
  <si>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</si>
  <si>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</si>
  <si>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</si>
  <si>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</si>
  <si>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</si>
  <si>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</si>
  <si>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</si>
  <si>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</si>
  <si>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</si>
  <si>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</si>
  <si>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</si>
  <si>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</si>
  <si>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</si>
  <si>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</si>
  <si>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</si>
  <si>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</si>
  <si>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</si>
  <si>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</si>
  <si>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</si>
  <si>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</si>
  <si>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</si>
  <si>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</si>
  <si>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</si>
  <si>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</si>
  <si>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</si>
  <si>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</si>
  <si>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</si>
  <si>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</si>
  <si>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</si>
  <si>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</si>
  <si>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</si>
  <si>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</si>
  <si>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</si>
  <si>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</si>
  <si>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</si>
  <si>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</si>
  <si>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</si>
  <si>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</si>
  <si>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</si>
  <si>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</si>
  <si>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</si>
  <si>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</si>
  <si>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</si>
  <si>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</si>
  <si>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</si>
  <si>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</si>
  <si>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</si>
  <si>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</si>
  <si>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</si>
  <si>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</si>
  <si>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</si>
  <si>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</si>
  <si>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</si>
  <si>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</si>
  <si>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</si>
  <si>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</si>
  <si>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</si>
  <si>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</si>
  <si>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</si>
  <si>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</si>
  <si>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</si>
  <si>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</si>
  <si>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</si>
  <si>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</si>
  <si>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</si>
  <si>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</si>
  <si>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</si>
  <si>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</si>
  <si>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</si>
  <si>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</si>
  <si>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</si>
  <si>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</si>
  <si>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</si>
  <si>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</si>
  <si>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</si>
  <si>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</si>
  <si>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</si>
  <si>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</si>
  <si>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</si>
  <si>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</si>
  <si>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</si>
  <si>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</si>
  <si>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</si>
  <si>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</si>
  <si>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</si>
  <si>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</si>
  <si>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</si>
  <si>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</si>
  <si>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</si>
  <si>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</si>
  <si>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</si>
  <si>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</si>
  <si>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</si>
  <si>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</si>
  <si>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</si>
  <si>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</si>
  <si>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</si>
  <si>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</si>
  <si>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</si>
  <si>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</si>
  <si>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</si>
  <si>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</si>
  <si>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</si>
  <si>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</si>
  <si>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</si>
  <si>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</si>
  <si>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</si>
  <si>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</si>
  <si>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</si>
  <si>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</si>
  <si>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</si>
  <si>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</si>
  <si>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</si>
  <si>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</si>
  <si>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</si>
  <si>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</si>
  <si>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</si>
  <si>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</si>
  <si>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</si>
  <si>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</si>
  <si>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</si>
  <si>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</si>
  <si>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</si>
  <si>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</si>
  <si>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</si>
  <si>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</si>
  <si>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</si>
  <si>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</si>
  <si>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</si>
  <si>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</si>
  <si>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</si>
  <si>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</si>
  <si>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</si>
  <si>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</si>
  <si>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</si>
  <si>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</si>
  <si>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</si>
  <si>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</si>
  <si>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</si>
  <si>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</si>
  <si>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</si>
  <si>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</si>
  <si>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</si>
  <si>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</si>
  <si>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</si>
  <si>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</si>
  <si>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</si>
  <si>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</si>
  <si>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</si>
  <si>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</si>
  <si>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</si>
  <si>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</si>
  <si>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</si>
  <si>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</si>
  <si>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</si>
  <si>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</si>
  <si>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</si>
  <si>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</si>
  <si>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</si>
  <si>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</si>
  <si>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</si>
  <si>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</si>
  <si>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</si>
  <si>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</si>
  <si>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</si>
  <si>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</si>
  <si>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</si>
  <si>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</si>
  <si>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</si>
  <si>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</si>
  <si>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</si>
  <si>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</si>
  <si>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</si>
  <si>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</si>
  <si>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</si>
  <si>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</si>
  <si>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</si>
  <si>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</si>
  <si>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</si>
  <si>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</si>
  <si>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</si>
  <si>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</si>
  <si>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</si>
  <si>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</si>
  <si>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</si>
  <si>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</si>
  <si>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</si>
  <si>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</si>
  <si>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</si>
  <si>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</si>
  <si>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</si>
  <si>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</si>
  <si>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</si>
  <si>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</si>
  <si>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</si>
  <si>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</si>
  <si>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</si>
  <si>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</si>
  <si>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</si>
  <si>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</si>
  <si>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</si>
  <si>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</si>
  <si>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</si>
  <si>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</si>
  <si>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</si>
  <si>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</si>
  <si>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</si>
  <si>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</si>
  <si>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</si>
  <si>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</si>
  <si>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</si>
  <si>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</si>
  <si>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</si>
  <si>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</si>
  <si>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</si>
  <si>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</si>
  <si>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</si>
  <si>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</si>
  <si>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</si>
  <si>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</si>
  <si>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</si>
  <si>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</si>
  <si>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</si>
  <si>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</si>
  <si>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</si>
  <si>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</si>
  <si>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</si>
  <si>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</si>
  <si>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</si>
  <si>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</si>
  <si>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</si>
  <si>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</si>
  <si>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</si>
  <si>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</si>
  <si>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</si>
  <si>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</si>
  <si>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</si>
  <si>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</si>
  <si>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</si>
  <si>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</si>
  <si>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</si>
  <si>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</si>
  <si>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</si>
  <si>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</si>
  <si>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</si>
  <si>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</si>
  <si>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</si>
  <si>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</si>
  <si>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</si>
  <si>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</si>
  <si>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</si>
  <si>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</si>
  <si>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</si>
  <si>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</si>
  <si>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</si>
  <si>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</si>
  <si>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</si>
  <si>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</si>
  <si>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</si>
  <si>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</si>
  <si>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</si>
  <si>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</si>
  <si>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</si>
  <si>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</si>
  <si>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</si>
  <si>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</si>
  <si>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</si>
  <si>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</si>
  <si>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</si>
  <si>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</si>
  <si>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</si>
  <si>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</si>
  <si>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</si>
  <si>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</si>
  <si>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</si>
  <si>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</si>
  <si>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</si>
  <si>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</si>
  <si>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</si>
  <si>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</si>
  <si>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</si>
  <si>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</si>
  <si>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</si>
  <si>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</si>
  <si>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</si>
  <si>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</si>
  <si>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</si>
  <si>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</si>
  <si>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</si>
  <si>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</si>
  <si>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</si>
  <si>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</si>
  <si>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</si>
  <si>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</si>
  <si>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</si>
  <si>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</si>
  <si>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</si>
  <si>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</si>
  <si>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</si>
  <si>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</si>
  <si>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</si>
  <si>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</si>
  <si>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</si>
  <si>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</si>
  <si>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</si>
  <si>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</si>
  <si>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</si>
  <si>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</si>
  <si>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</si>
  <si>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</si>
  <si>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</si>
  <si>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</si>
  <si>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</si>
  <si>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</si>
  <si>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</si>
  <si>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</si>
  <si>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</si>
  <si>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</si>
  <si>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</si>
  <si>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</si>
  <si>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</si>
  <si>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</si>
  <si>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</si>
  <si>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</si>
  <si>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</si>
  <si>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</si>
  <si>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</si>
  <si>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</si>
  <si>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</si>
  <si>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</si>
  <si>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</si>
  <si>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</si>
  <si>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</si>
  <si>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</si>
  <si>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</si>
  <si>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</si>
  <si>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</si>
  <si>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</si>
  <si>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</si>
  <si>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</si>
  <si>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</si>
  <si>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</si>
  <si>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</si>
  <si>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</si>
  <si>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</si>
  <si>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</si>
  <si>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</si>
  <si>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</si>
  <si>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</si>
  <si>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</si>
  <si>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</si>
  <si>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</si>
  <si>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</si>
  <si>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</si>
  <si>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</si>
  <si>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</si>
  <si>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</si>
  <si>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</si>
  <si>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</si>
  <si>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</si>
  <si>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</si>
  <si>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</si>
  <si>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</si>
  <si>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</si>
  <si>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</si>
  <si>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</si>
  <si>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</si>
  <si>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</si>
  <si>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</si>
  <si>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</si>
  <si>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</si>
  <si>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</si>
  <si>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</si>
  <si>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</si>
  <si>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</si>
  <si>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</si>
  <si>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</si>
  <si>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</si>
  <si>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</si>
  <si>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</si>
  <si>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</si>
  <si>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</si>
  <si>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</si>
  <si>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</si>
  <si>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</si>
  <si>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</si>
  <si>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</si>
  <si>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</si>
  <si>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</si>
  <si>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</si>
  <si>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</si>
  <si>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</si>
  <si>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</si>
  <si>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</si>
  <si>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</si>
  <si>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</si>
  <si>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</si>
  <si>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</si>
  <si>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</si>
  <si>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</si>
  <si>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</si>
  <si>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</si>
  <si>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</si>
  <si>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</si>
  <si>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</si>
  <si>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</si>
  <si>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</si>
  <si>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</si>
  <si>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</si>
  <si>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</si>
  <si>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</si>
  <si>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</si>
  <si>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</si>
  <si>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</si>
  <si>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</si>
  <si>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</si>
  <si>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</si>
  <si>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</si>
  <si>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</si>
  <si>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</si>
  <si>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</si>
  <si>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</si>
  <si>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</si>
  <si>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</si>
  <si>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</si>
  <si>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</si>
  <si>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</si>
  <si>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</si>
  <si>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</si>
  <si>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</si>
  <si>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</si>
  <si>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</si>
  <si>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</si>
  <si>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</si>
  <si>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</si>
  <si>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</si>
  <si>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</si>
  <si>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</si>
  <si>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</si>
  <si>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</si>
  <si>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</si>
  <si>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</si>
  <si>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</si>
  <si>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</si>
  <si>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</si>
  <si>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</si>
  <si>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</si>
  <si>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</si>
  <si>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</si>
  <si>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</si>
  <si>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</si>
  <si>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</si>
  <si>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</si>
  <si>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</si>
  <si>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</si>
  <si>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</si>
  <si>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</si>
  <si>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</si>
  <si>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</si>
  <si>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</si>
  <si>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</si>
  <si>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</si>
  <si>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</si>
  <si>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</si>
  <si>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</si>
  <si>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</si>
  <si>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</si>
  <si>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</si>
  <si>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</si>
  <si>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</si>
  <si>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</si>
  <si>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</si>
  <si>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</si>
  <si>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</si>
  <si>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</si>
  <si>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</si>
  <si>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</si>
  <si>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</si>
  <si>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</si>
  <si>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</si>
  <si>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</si>
  <si>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</si>
  <si>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</si>
  <si>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</si>
  <si>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</si>
  <si>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</si>
  <si>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</si>
  <si>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</si>
  <si>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</si>
  <si>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</si>
  <si>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</si>
  <si>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</si>
  <si>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</si>
  <si>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</si>
  <si>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</si>
  <si>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</si>
  <si>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</si>
  <si>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</si>
  <si>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</si>
  <si>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</si>
  <si>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</si>
  <si>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</si>
  <si>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</si>
  <si>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</si>
  <si>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</si>
  <si>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</si>
  <si>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</si>
  <si>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</si>
  <si>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</si>
  <si>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</si>
  <si>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</si>
  <si>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</si>
  <si>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</si>
  <si>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</si>
  <si>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</si>
  <si>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</si>
  <si>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</si>
  <si>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</si>
  <si>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</si>
  <si>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</si>
  <si>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</si>
  <si>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</si>
  <si>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</si>
  <si>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</si>
  <si>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</si>
  <si>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</si>
  <si>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</si>
  <si>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</si>
  <si>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</si>
  <si>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</si>
  <si>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</si>
  <si>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</si>
  <si>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</si>
  <si>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</si>
  <si>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</si>
  <si>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</si>
  <si>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</si>
  <si>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</si>
  <si>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</si>
  <si>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</si>
  <si>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</si>
  <si>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</si>
  <si>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</si>
  <si>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</si>
  <si>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</si>
  <si>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</si>
  <si>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</si>
  <si>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</si>
  <si>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</si>
  <si>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</si>
  <si>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</si>
  <si>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</si>
  <si>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</si>
  <si>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</si>
  <si>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</si>
  <si>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</si>
  <si>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</si>
  <si>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</si>
  <si>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</si>
  <si>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</si>
  <si>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</si>
  <si>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</si>
  <si>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</si>
  <si>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</si>
  <si>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</si>
  <si>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</si>
  <si>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</si>
  <si>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</si>
  <si>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</si>
  <si>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</si>
  <si>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</si>
  <si>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</si>
  <si>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</si>
  <si>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</si>
  <si>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</si>
  <si>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</si>
  <si>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</si>
  <si>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</si>
  <si>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</si>
  <si>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</si>
  <si>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</si>
  <si>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</si>
  <si>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</si>
  <si>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</si>
  <si>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</si>
  <si>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</si>
  <si>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</si>
  <si>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</si>
  <si>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</si>
  <si>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</si>
  <si>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</si>
  <si>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</si>
  <si>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</si>
  <si>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</si>
  <si>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</si>
  <si>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</si>
  <si>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</si>
  <si>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</si>
  <si>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</si>
  <si>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</si>
  <si>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</si>
  <si>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</si>
  <si>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</si>
  <si>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</si>
  <si>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</si>
  <si>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</si>
  <si>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</si>
  <si>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</si>
  <si>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</si>
  <si>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</si>
  <si>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</si>
  <si>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</si>
  <si>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</si>
  <si>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</si>
  <si>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</si>
  <si>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</si>
  <si>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</si>
  <si>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</si>
  <si>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</si>
  <si>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</si>
  <si>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</si>
  <si>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</si>
  <si>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</si>
  <si>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</si>
  <si>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</si>
  <si>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</si>
  <si>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</si>
  <si>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</si>
  <si>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</si>
  <si>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</si>
  <si>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</si>
  <si>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</si>
  <si>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</si>
  <si>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</si>
  <si>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</si>
  <si>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</si>
  <si>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</si>
  <si>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</si>
  <si>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</si>
  <si>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</si>
  <si>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</si>
  <si>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</si>
  <si>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</si>
  <si>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</si>
  <si>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</si>
  <si>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</si>
  <si>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</si>
  <si>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</si>
  <si>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</si>
  <si>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</si>
  <si>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</si>
  <si>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</si>
  <si>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</si>
  <si>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</si>
  <si>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</si>
  <si>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</si>
  <si>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</si>
  <si>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</si>
  <si>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</si>
  <si>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</si>
  <si>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</si>
  <si>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</si>
  <si>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</si>
  <si>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</si>
  <si>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</si>
  <si>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</si>
  <si>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</si>
  <si>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</si>
  <si>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</si>
  <si>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</si>
  <si>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</si>
  <si>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</si>
  <si>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</si>
  <si>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</si>
  <si>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</si>
  <si>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</si>
  <si>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</si>
  <si>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</si>
  <si>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</si>
  <si>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</si>
  <si>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</si>
  <si>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</si>
  <si>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</si>
  <si>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</si>
  <si>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</si>
  <si>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</si>
  <si>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</si>
  <si>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</si>
  <si>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</si>
  <si>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</si>
  <si>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</si>
  <si>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</si>
  <si>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</si>
  <si>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</si>
  <si>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</si>
  <si>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</si>
  <si>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</si>
  <si>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</si>
  <si>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</si>
  <si>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</si>
  <si>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</si>
  <si>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</si>
  <si>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</si>
  <si>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</si>
  <si>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</si>
  <si>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</si>
  <si>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</si>
  <si>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</si>
  <si>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</si>
  <si>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</si>
  <si>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</si>
  <si>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</si>
  <si>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</si>
  <si>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</si>
  <si>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</si>
  <si>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</si>
  <si>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</si>
  <si>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</si>
  <si>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</si>
  <si>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</si>
  <si>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</si>
  <si>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</si>
  <si>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</si>
  <si>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</si>
  <si>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</si>
  <si>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</si>
  <si>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</si>
  <si>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</si>
  <si>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</si>
  <si>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</si>
  <si>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</si>
  <si>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</si>
  <si>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</si>
  <si>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</si>
  <si>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</si>
  <si>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</si>
  <si>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</si>
  <si>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</si>
  <si>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</si>
  <si>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</si>
  <si>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</si>
  <si>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</si>
  <si>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</si>
  <si>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</si>
  <si>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</si>
  <si>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</si>
  <si>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</si>
  <si>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</si>
  <si>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</si>
  <si>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</si>
  <si>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</si>
  <si>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</si>
  <si>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</si>
  <si>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</si>
  <si>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</si>
  <si>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</si>
  <si>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</si>
  <si>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</si>
  <si>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</si>
  <si>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</si>
  <si>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</si>
  <si>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</si>
  <si>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</si>
  <si>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</si>
  <si>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</si>
  <si>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</si>
  <si>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</si>
  <si>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</si>
  <si>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</si>
  <si>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</si>
  <si>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</si>
  <si>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</si>
  <si>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</si>
  <si>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</si>
  <si>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</si>
  <si>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</si>
  <si>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</si>
  <si>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</si>
  <si>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</si>
  <si>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</si>
  <si>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</si>
  <si>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</si>
  <si>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</si>
  <si>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</si>
  <si>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</si>
  <si>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</si>
  <si>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</si>
  <si>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</si>
  <si>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</si>
  <si>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</si>
  <si>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</si>
  <si>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</si>
  <si>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</si>
  <si>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</si>
  <si>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</si>
  <si>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</si>
  <si>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</si>
  <si>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</si>
  <si>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</si>
  <si>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</si>
  <si>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</si>
  <si>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</si>
  <si>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</si>
  <si>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</si>
  <si>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</si>
  <si>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</si>
  <si>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</si>
  <si>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</si>
  <si>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</si>
  <si>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</si>
  <si>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</si>
  <si>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</si>
  <si>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</si>
  <si>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</si>
  <si>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</si>
  <si>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</si>
  <si>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</si>
  <si>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</si>
  <si>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</si>
  <si>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</si>
  <si>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</si>
  <si>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</si>
  <si>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</si>
  <si>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</si>
  <si>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</si>
  <si>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</si>
  <si>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</si>
  <si>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</si>
  <si>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</si>
  <si>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</si>
  <si>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</si>
  <si>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</si>
  <si>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</si>
  <si>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</si>
  <si>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</si>
  <si>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</si>
  <si>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</si>
  <si>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</si>
  <si>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</si>
  <si>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</si>
  <si>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</si>
  <si>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</si>
  <si>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</si>
  <si>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</si>
  <si>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</si>
  <si>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</si>
  <si>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</si>
  <si>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</si>
  <si>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</si>
  <si>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</si>
  <si>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</si>
  <si>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</si>
  <si>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</si>
  <si>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</si>
  <si>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</si>
  <si>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</si>
  <si>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</si>
  <si>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</si>
  <si>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</si>
  <si>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</si>
  <si>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</si>
  <si>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</si>
  <si>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</si>
  <si>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</si>
  <si>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</si>
  <si>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</si>
  <si>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</si>
  <si>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</si>
  <si>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</si>
  <si>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</si>
  <si>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</si>
  <si>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</si>
  <si>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</si>
  <si>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</si>
  <si>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</si>
  <si>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</si>
  <si>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</si>
  <si>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</si>
  <si>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</si>
  <si>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</si>
  <si>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</si>
  <si>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</si>
  <si>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</si>
  <si>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</si>
  <si>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</si>
  <si>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</si>
  <si>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</si>
  <si>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</si>
  <si>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</si>
  <si>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</si>
  <si>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</si>
  <si>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</si>
  <si>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</si>
  <si>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</si>
  <si>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</si>
  <si>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</si>
  <si>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</si>
  <si>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</si>
  <si>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</si>
  <si>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</si>
  <si>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</si>
  <si>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</si>
  <si>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</si>
  <si>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</si>
  <si>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</si>
  <si>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</si>
  <si>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</si>
  <si>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</si>
  <si>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</si>
  <si>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</si>
  <si>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</si>
  <si>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</si>
  <si>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</si>
  <si>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</si>
  <si>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</si>
  <si>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</si>
  <si>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</si>
  <si>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</si>
  <si>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</si>
  <si>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</si>
  <si>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</si>
  <si>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</si>
  <si>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</si>
  <si>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</si>
  <si>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</si>
  <si>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</si>
  <si>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</si>
  <si>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</si>
  <si>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</si>
  <si>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</si>
  <si>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</si>
  <si>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</si>
  <si>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</si>
  <si>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</si>
  <si>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</si>
  <si>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</si>
  <si>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</si>
  <si>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</si>
  <si>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</si>
  <si>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</si>
  <si>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</si>
  <si>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</si>
  <si>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</si>
  <si>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</si>
  <si>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</si>
  <si>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</si>
  <si>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</si>
  <si>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</si>
  <si>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</si>
  <si>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</si>
  <si>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</si>
  <si>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</si>
  <si>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</si>
  <si>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</si>
  <si>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</si>
  <si>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</si>
  <si>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</si>
  <si>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</si>
  <si>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</si>
  <si>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</si>
  <si>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</si>
  <si>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</si>
  <si>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</si>
  <si>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</si>
  <si>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</si>
  <si>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</si>
  <si>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</si>
  <si>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</si>
  <si>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</si>
  <si>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</si>
  <si>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</si>
  <si>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</si>
  <si>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</si>
  <si>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</si>
  <si>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</si>
  <si>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</si>
  <si>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</si>
  <si>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</si>
  <si>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</si>
  <si>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</si>
  <si>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</si>
  <si>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</si>
  <si>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</si>
  <si>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</si>
  <si>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</si>
  <si>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</si>
  <si>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</si>
  <si>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</si>
  <si>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</si>
  <si>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</si>
  <si>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</si>
  <si>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</si>
  <si>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</si>
  <si>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</si>
  <si>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</si>
  <si>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</si>
  <si>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</si>
  <si>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</si>
  <si>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</si>
  <si>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</si>
  <si>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</si>
  <si>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</si>
  <si>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</si>
  <si>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</si>
  <si>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</si>
  <si>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</si>
  <si>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</si>
  <si>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</si>
  <si>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</si>
  <si>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</si>
  <si>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</si>
  <si>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</si>
  <si>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</si>
  <si>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</si>
  <si>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</si>
  <si>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</si>
  <si>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</si>
  <si>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</si>
  <si>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</si>
  <si>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</si>
  <si>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</si>
  <si>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</si>
  <si>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</si>
  <si>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</si>
  <si>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</si>
  <si>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</si>
  <si>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</si>
  <si>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</si>
  <si>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</si>
  <si>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</si>
  <si>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</si>
  <si>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</si>
  <si>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</si>
  <si>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</si>
  <si>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</si>
  <si>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</si>
  <si>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</si>
  <si>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</si>
  <si>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</si>
  <si>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</si>
  <si>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</si>
  <si>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</si>
  <si>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</si>
  <si>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</si>
  <si>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</si>
  <si>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</si>
  <si>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</si>
  <si>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</si>
  <si>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</si>
  <si>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</si>
  <si>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</si>
  <si>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</si>
  <si>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</si>
  <si>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</si>
  <si>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</si>
  <si>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</si>
  <si>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</si>
  <si>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</si>
  <si>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</si>
  <si>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</si>
  <si>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</si>
  <si>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</si>
  <si>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</si>
  <si>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</si>
  <si>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</si>
  <si>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</si>
  <si>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</si>
  <si>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</si>
  <si>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</si>
  <si>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</si>
  <si>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</si>
  <si>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</si>
  <si>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</si>
  <si>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</si>
  <si>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</si>
  <si>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</si>
  <si>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</si>
  <si>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</si>
  <si>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</si>
  <si>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</si>
  <si>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</si>
  <si>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</si>
  <si>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</si>
  <si>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</si>
  <si>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</si>
  <si>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</si>
  <si>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</si>
  <si>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</si>
  <si>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</si>
  <si>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</si>
  <si>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</si>
  <si>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</si>
  <si>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</si>
  <si>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</si>
  <si>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</si>
  <si>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</si>
  <si>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</si>
  <si>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</si>
  <si>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</si>
  <si>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</si>
  <si>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</si>
  <si>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</si>
  <si>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</si>
  <si>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</si>
  <si>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</si>
  <si>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</si>
  <si>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</si>
  <si>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</si>
  <si>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</si>
  <si>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</si>
  <si>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</si>
  <si>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</si>
  <si>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</si>
  <si>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</si>
  <si>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</si>
  <si>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</si>
  <si>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</si>
  <si>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</si>
  <si>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</si>
  <si>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</si>
  <si>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</si>
  <si>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</si>
  <si>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</si>
  <si>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</si>
  <si>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</si>
  <si>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</si>
  <si>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</si>
  <si>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</si>
  <si>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</si>
  <si>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</si>
  <si>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</si>
  <si>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</si>
  <si>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</si>
  <si>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</si>
  <si>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</si>
  <si>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</si>
  <si>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</si>
  <si>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</si>
  <si>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</si>
  <si>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</si>
  <si>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</si>
  <si>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</si>
  <si>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</si>
  <si>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</si>
  <si>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</si>
  <si>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</si>
  <si>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</si>
  <si>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</si>
  <si>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</si>
  <si>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</si>
  <si>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</si>
  <si>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</si>
  <si>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</si>
  <si>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</si>
  <si>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</si>
  <si>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</si>
  <si>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</si>
  <si>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</si>
  <si>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</si>
  <si>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</si>
  <si>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</si>
  <si>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</si>
  <si>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</si>
  <si>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</si>
  <si>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</si>
  <si>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</si>
  <si>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</si>
  <si>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</si>
  <si>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</si>
  <si>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</si>
  <si>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</si>
  <si>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</si>
  <si>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</si>
  <si>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</si>
  <si>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</si>
  <si>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</si>
  <si>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</si>
  <si>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</si>
  <si>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</si>
  <si>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</si>
  <si>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</si>
  <si>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</si>
  <si>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</si>
  <si>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</si>
  <si>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</si>
  <si>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</si>
  <si>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</si>
  <si>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</si>
  <si>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</si>
  <si>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</si>
  <si>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</si>
  <si>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</si>
  <si>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</si>
  <si>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</si>
  <si>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</si>
  <si>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</si>
  <si>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</si>
  <si>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</si>
  <si>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</si>
  <si>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</si>
  <si>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</si>
  <si>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</si>
  <si>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</si>
  <si>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</si>
  <si>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</si>
  <si>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</si>
  <si>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</si>
  <si>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</si>
  <si>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</si>
  <si>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</si>
  <si>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</si>
  <si>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</si>
  <si>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</si>
  <si>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</si>
  <si>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</si>
  <si>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</si>
  <si>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</si>
  <si>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</si>
  <si>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</si>
  <si>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</si>
  <si>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</si>
  <si>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</si>
  <si>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</si>
  <si>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</si>
  <si>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</si>
  <si>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</si>
  <si>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</si>
  <si>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</si>
  <si>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</si>
  <si>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</si>
  <si>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</si>
  <si>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</si>
  <si>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</si>
  <si>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</si>
  <si>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</si>
  <si>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</si>
  <si>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</si>
  <si>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</si>
  <si>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</si>
  <si>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</si>
  <si>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</si>
  <si>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</si>
  <si>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</si>
  <si>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</si>
  <si>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</si>
  <si>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</si>
  <si>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</si>
  <si>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</si>
  <si>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</si>
  <si>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</si>
  <si>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</si>
  <si>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</si>
  <si>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</si>
  <si>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</si>
  <si>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</si>
  <si>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</si>
  <si>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</si>
  <si>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</si>
  <si>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</si>
  <si>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</si>
  <si>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</si>
  <si>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</si>
  <si>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</si>
  <si>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</si>
  <si>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</si>
  <si>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</si>
  <si>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</si>
  <si>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</si>
  <si>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</si>
  <si>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</si>
  <si>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</si>
  <si>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</si>
  <si>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</si>
  <si>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</si>
  <si>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</si>
  <si>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</si>
  <si>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</si>
  <si>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</si>
  <si>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</si>
  <si>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</si>
  <si>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</si>
  <si>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</si>
  <si>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</si>
  <si>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</si>
  <si>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</si>
  <si>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</si>
  <si>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</si>
  <si>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</si>
  <si>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</si>
  <si>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</si>
  <si>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</si>
  <si>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</si>
  <si>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</si>
  <si>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</si>
  <si>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</si>
  <si>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</si>
  <si>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</si>
  <si>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</si>
  <si>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</si>
  <si>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</si>
  <si>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</si>
  <si>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</si>
  <si>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</si>
  <si>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</si>
  <si>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</si>
  <si>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</si>
  <si>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</si>
  <si>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</si>
  <si>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</si>
  <si>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</si>
  <si>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</si>
  <si>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</si>
  <si>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</si>
  <si>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</si>
  <si>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</si>
  <si>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</si>
  <si>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</si>
  <si>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</si>
  <si>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</si>
  <si>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</si>
  <si>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</si>
  <si>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</si>
  <si>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</si>
  <si>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</si>
  <si>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</si>
  <si>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</si>
  <si>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</si>
  <si>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</si>
  <si>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</si>
  <si>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</si>
  <si>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</si>
  <si>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</si>
  <si>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</si>
  <si>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</si>
  <si>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</si>
  <si>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</si>
  <si>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</si>
  <si>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</si>
  <si>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</si>
  <si>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</si>
  <si>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</si>
  <si>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</si>
  <si>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</si>
  <si>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</si>
  <si>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</si>
  <si>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</si>
  <si>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</si>
  <si>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</si>
  <si>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</si>
  <si>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</si>
  <si>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</si>
  <si>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</si>
  <si>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</si>
  <si>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</si>
  <si>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</si>
  <si>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</si>
  <si>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</si>
  <si>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</si>
  <si>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</si>
  <si>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</si>
  <si>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</si>
  <si>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</si>
  <si>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</si>
  <si>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</si>
  <si>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</si>
  <si>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</si>
  <si>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</si>
  <si>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</si>
  <si>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</si>
  <si>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</si>
  <si>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</si>
  <si>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</si>
  <si>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</si>
  <si>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</si>
  <si>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</si>
  <si>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</si>
  <si>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</si>
  <si>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</si>
  <si>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</si>
  <si>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</si>
  <si>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</si>
  <si>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</si>
  <si>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</si>
  <si>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</si>
  <si>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</si>
  <si>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</si>
  <si>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</si>
  <si>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</si>
  <si>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</si>
  <si>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</si>
  <si>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</si>
  <si>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</si>
  <si>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</si>
  <si>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</si>
  <si>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</si>
  <si>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</si>
  <si>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</si>
  <si>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</si>
  <si>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</si>
  <si>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</si>
  <si>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</si>
  <si>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</si>
  <si>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</si>
  <si>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</si>
  <si>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</si>
  <si>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</si>
  <si>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</si>
  <si>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</si>
  <si>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</si>
  <si>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</si>
  <si>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</si>
  <si>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</si>
  <si>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</si>
  <si>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</si>
  <si>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</si>
  <si>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</si>
  <si>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</si>
  <si>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</si>
  <si>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</si>
  <si>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</si>
  <si>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</si>
  <si>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</si>
  <si>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</si>
  <si>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</si>
  <si>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</si>
  <si>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</si>
  <si>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</si>
  <si>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</si>
  <si>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</si>
  <si>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</si>
  <si>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</si>
  <si>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</si>
  <si>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</si>
  <si>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</si>
  <si>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</si>
  <si>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</si>
  <si>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</si>
  <si>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</si>
  <si>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</si>
  <si>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</si>
  <si>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</si>
  <si>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</si>
  <si>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</si>
  <si>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</si>
  <si>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</si>
  <si>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</si>
  <si>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</si>
  <si>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</si>
  <si>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</si>
  <si>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</si>
  <si>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</si>
  <si>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</si>
  <si>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</si>
  <si>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</si>
  <si>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</si>
  <si>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</si>
  <si>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</si>
  <si>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</si>
  <si>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</si>
  <si>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</si>
  <si>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</si>
  <si>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</si>
  <si>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</si>
  <si>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</si>
  <si>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</si>
  <si>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</si>
  <si>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</si>
  <si>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</si>
  <si>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</si>
  <si>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</si>
  <si>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</si>
  <si>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</si>
  <si>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</si>
  <si>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</si>
  <si>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</si>
  <si>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</si>
  <si>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</si>
  <si>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</si>
  <si>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</si>
  <si>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</si>
  <si>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</si>
  <si>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</si>
  <si>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</si>
  <si>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</si>
  <si>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</si>
  <si>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</si>
  <si>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</si>
  <si>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</si>
  <si>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</si>
  <si>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</si>
  <si>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</si>
  <si>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</si>
  <si>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</si>
  <si>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</si>
  <si>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</si>
  <si>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</si>
  <si>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</si>
  <si>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</si>
  <si>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</si>
  <si>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</si>
  <si>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</si>
  <si>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</si>
  <si>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</si>
  <si>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</si>
  <si>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</si>
  <si>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</si>
  <si>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</si>
  <si>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</si>
  <si>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</si>
  <si>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</si>
  <si>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</si>
  <si>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</si>
  <si>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</si>
  <si>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</si>
  <si>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</si>
  <si>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</si>
  <si>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</si>
  <si>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</si>
  <si>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</si>
  <si>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</si>
  <si>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</si>
  <si>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</si>
  <si>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</si>
  <si>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</si>
  <si>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</si>
  <si>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</si>
  <si>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</si>
  <si>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</si>
  <si>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</si>
  <si>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</si>
  <si>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</si>
  <si>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</si>
  <si>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</si>
  <si>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</si>
  <si>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</si>
  <si>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</si>
  <si>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</si>
  <si>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</si>
  <si>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</si>
  <si>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</si>
  <si>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</si>
  <si>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</si>
  <si>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</si>
  <si>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</si>
  <si>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</si>
  <si>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</si>
  <si>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</si>
  <si>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</si>
  <si>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</si>
  <si>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</si>
  <si>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</si>
  <si>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</si>
  <si>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</si>
  <si>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</si>
  <si>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</si>
  <si>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</si>
  <si>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</si>
  <si>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</si>
  <si>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</si>
  <si>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</si>
  <si>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</si>
  <si>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</si>
  <si>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</si>
  <si>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</si>
  <si>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</si>
  <si>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</si>
  <si>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</si>
  <si>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</si>
  <si>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</si>
  <si>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</si>
  <si>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</si>
  <si>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</si>
  <si>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</si>
  <si>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</si>
  <si>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</si>
  <si>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</si>
  <si>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</si>
  <si>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</si>
  <si>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</si>
  <si>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</si>
  <si>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</si>
  <si>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</si>
  <si>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</si>
  <si>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</si>
  <si>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</si>
  <si>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</si>
  <si>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</si>
  <si>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</si>
  <si>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</si>
  <si>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</si>
  <si>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</si>
  <si>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</si>
  <si>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</si>
  <si>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</si>
  <si>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</si>
  <si>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</si>
  <si>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</si>
  <si>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</si>
  <si>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</si>
  <si>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</si>
  <si>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</si>
  <si>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</si>
  <si>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</si>
  <si>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</si>
  <si>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</si>
  <si>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</si>
  <si>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</si>
  <si>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</si>
  <si>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</si>
  <si>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</si>
  <si>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</si>
  <si>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</si>
  <si>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</si>
  <si>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</si>
  <si>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</si>
  <si>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</si>
  <si>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</si>
  <si>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</si>
  <si>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</si>
  <si>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</si>
  <si>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</si>
  <si>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</si>
  <si>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</si>
  <si>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</si>
  <si>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</si>
  <si>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</si>
  <si>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</si>
  <si>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</si>
  <si>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</si>
  <si>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</si>
  <si>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</si>
  <si>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</si>
  <si>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</si>
  <si>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</si>
  <si>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</si>
  <si>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</si>
  <si>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</si>
  <si>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</si>
  <si>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</si>
  <si>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</si>
  <si>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</si>
  <si>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</si>
  <si>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</si>
  <si>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</si>
  <si>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</si>
  <si>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</si>
  <si>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</si>
  <si>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</si>
  <si>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</si>
  <si>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</si>
  <si>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</si>
  <si>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</si>
  <si>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</si>
  <si>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</si>
  <si>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</si>
  <si>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</si>
  <si>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</si>
  <si>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</si>
  <si>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</si>
  <si>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</si>
  <si>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</si>
  <si>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</si>
  <si>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</si>
  <si>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</si>
  <si>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</si>
  <si>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</si>
  <si>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</si>
  <si>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</si>
  <si>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</si>
  <si>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</si>
  <si>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</si>
  <si>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</si>
  <si>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</si>
  <si>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</si>
  <si>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</si>
  <si>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</si>
  <si>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</si>
  <si>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</si>
  <si>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</si>
  <si>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</si>
  <si>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</si>
  <si>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</si>
  <si>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</si>
  <si>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</si>
  <si>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</si>
  <si>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</si>
  <si>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</si>
  <si>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</si>
  <si>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</si>
  <si>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</si>
  <si>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</si>
  <si>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</si>
  <si>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</si>
  <si>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</si>
  <si>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</si>
  <si>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</si>
  <si>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</si>
  <si>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</si>
  <si>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</si>
  <si>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</si>
  <si>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</si>
  <si>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</si>
  <si>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</si>
  <si>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</si>
  <si>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</si>
  <si>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</si>
  <si>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</si>
  <si>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</si>
  <si>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</si>
  <si>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</si>
  <si>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</si>
  <si>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</si>
  <si>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</si>
  <si>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</si>
  <si>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</si>
  <si>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</si>
  <si>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</si>
  <si>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</si>
  <si>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</si>
  <si>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</si>
  <si>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</si>
  <si>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</si>
  <si>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</si>
  <si>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</si>
  <si>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</si>
  <si>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</si>
  <si>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</si>
  <si>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</si>
  <si>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</si>
  <si>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</si>
  <si>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</si>
  <si>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</si>
  <si>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</si>
  <si>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</si>
  <si>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</si>
  <si>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</si>
  <si>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</si>
  <si>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</si>
  <si>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</si>
  <si>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</si>
  <si>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</si>
  <si>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</si>
  <si>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</si>
  <si>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</si>
  <si>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</si>
  <si>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</si>
  <si>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</si>
  <si>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</si>
  <si>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</si>
  <si>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</si>
  <si>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</si>
  <si>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</si>
  <si>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</si>
  <si>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</si>
  <si>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</si>
  <si>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</si>
  <si>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</si>
  <si>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</si>
  <si>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</si>
  <si>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</si>
  <si>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</si>
  <si>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</si>
  <si>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</si>
  <si>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</si>
  <si>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</si>
  <si>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</si>
  <si>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</si>
  <si>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</si>
  <si>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</si>
  <si>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</si>
  <si>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</si>
  <si>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</si>
  <si>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</si>
  <si>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</si>
  <si>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</si>
  <si>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</si>
  <si>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</si>
  <si>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</si>
  <si>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</si>
  <si>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</si>
  <si>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</si>
  <si>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</si>
  <si>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</si>
  <si>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</si>
  <si>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</si>
  <si>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</si>
  <si>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</si>
  <si>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</si>
  <si>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</si>
  <si>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</si>
  <si>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</si>
  <si>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</si>
  <si>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</si>
  <si>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</si>
  <si>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</si>
  <si>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</si>
  <si>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</si>
  <si>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</si>
  <si>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</si>
  <si>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</si>
  <si>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</si>
  <si>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</si>
  <si>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</si>
  <si>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</si>
  <si>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</si>
  <si>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</si>
  <si>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</si>
  <si>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</si>
  <si>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</si>
  <si>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</si>
  <si>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</si>
  <si>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</si>
  <si>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</si>
  <si>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</si>
  <si>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</si>
  <si>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</si>
  <si>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</si>
  <si>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</si>
  <si>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</si>
  <si>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</si>
  <si>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</si>
  <si>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</si>
  <si>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</si>
  <si>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</si>
  <si>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</si>
  <si>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</si>
  <si>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</si>
  <si>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</si>
  <si>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</si>
  <si>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</si>
  <si>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</si>
  <si>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</si>
  <si>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</si>
  <si>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</si>
  <si>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</si>
  <si>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</si>
  <si>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</si>
  <si>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</si>
  <si>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</si>
  <si>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</si>
  <si>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</si>
  <si>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</si>
  <si>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</si>
  <si>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</si>
  <si>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</si>
  <si>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</si>
  <si>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</si>
  <si>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</si>
  <si>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</si>
  <si>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</si>
  <si>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</si>
  <si>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</si>
  <si>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</si>
  <si>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</si>
  <si>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</si>
  <si>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</si>
  <si>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</si>
  <si>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</si>
  <si>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</si>
  <si>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</si>
  <si>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</si>
  <si>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</si>
  <si>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</si>
  <si>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</si>
  <si>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</si>
  <si>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</si>
  <si>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</si>
  <si>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</si>
  <si>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</si>
  <si>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</si>
  <si>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</si>
  <si>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</si>
  <si>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</si>
  <si>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</si>
  <si>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</si>
  <si>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</si>
  <si>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</si>
  <si>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</si>
  <si>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</si>
  <si>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</si>
  <si>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</si>
  <si>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</si>
  <si>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</si>
  <si>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</si>
  <si>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</si>
  <si>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</si>
  <si>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</si>
  <si>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</si>
  <si>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</si>
  <si>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</si>
  <si>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</si>
  <si>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</si>
  <si>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</si>
  <si>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</si>
  <si>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</si>
  <si>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</si>
  <si>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</si>
  <si>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</si>
  <si>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</si>
  <si>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</si>
  <si>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</si>
  <si>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</si>
  <si>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</si>
  <si>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</si>
  <si>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</si>
  <si>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</si>
  <si>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</si>
  <si>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</si>
  <si>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</si>
  <si>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</si>
  <si>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</si>
  <si>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</si>
  <si>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</si>
  <si>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</si>
  <si>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</si>
  <si>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</si>
  <si>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</si>
  <si>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</si>
  <si>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</si>
  <si>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</si>
  <si>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</si>
  <si>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</si>
  <si>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</si>
  <si>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</si>
  <si>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</si>
  <si>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</si>
  <si>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</si>
  <si>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</si>
  <si>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</si>
  <si>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</si>
  <si>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</si>
  <si>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</si>
  <si>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</si>
  <si>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</si>
  <si>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</si>
  <si>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</si>
  <si>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</si>
  <si>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</si>
  <si>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</si>
  <si>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</si>
  <si>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</si>
  <si>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</si>
  <si>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</si>
  <si>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</si>
  <si>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</si>
  <si>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</si>
  <si>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</si>
  <si>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</si>
  <si>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</si>
  <si>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</si>
  <si>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</si>
  <si>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</si>
  <si>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</si>
  <si>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</si>
  <si>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</si>
  <si>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</si>
  <si>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</si>
  <si>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</si>
  <si>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</si>
  <si>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</si>
  <si>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</si>
  <si>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</si>
  <si>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</si>
  <si>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</si>
  <si>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</si>
  <si>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</si>
  <si>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</si>
  <si>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</si>
  <si>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</si>
  <si>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</si>
  <si>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</si>
  <si>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</si>
  <si>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</si>
  <si>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</si>
  <si>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</si>
  <si>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</si>
  <si>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</si>
  <si>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</si>
  <si>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</si>
  <si>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</si>
  <si>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</si>
  <si>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</si>
  <si>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</si>
  <si>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</si>
  <si>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</si>
  <si>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</si>
  <si>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</si>
  <si>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</si>
  <si>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</si>
  <si>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</si>
  <si>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</si>
  <si>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</si>
  <si>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</si>
  <si>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</si>
  <si>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</si>
  <si>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</si>
  <si>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</si>
  <si>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</si>
  <si>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</si>
  <si>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</si>
  <si>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</si>
  <si>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</si>
  <si>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</si>
  <si>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</si>
  <si>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</si>
  <si>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</si>
  <si>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</si>
  <si>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</si>
  <si>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</si>
  <si>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</si>
  <si>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</si>
  <si>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</si>
  <si>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</si>
  <si>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</si>
  <si>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</si>
  <si>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</si>
  <si>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</si>
  <si>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</si>
  <si>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</si>
  <si>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</si>
  <si>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</si>
  <si>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</si>
  <si>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</si>
  <si>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</si>
  <si>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</si>
  <si>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</si>
  <si>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</si>
  <si>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</si>
  <si>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</si>
  <si>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</si>
  <si>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</si>
  <si>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</si>
  <si>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</si>
  <si>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</si>
  <si>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</si>
  <si>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</si>
  <si>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</si>
  <si>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</si>
  <si>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</si>
  <si>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</si>
  <si>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</si>
  <si>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</si>
  <si>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</si>
  <si>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</si>
  <si>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</si>
  <si>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</si>
  <si>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</si>
  <si>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</si>
  <si>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</si>
  <si>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</si>
  <si>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</si>
  <si>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</si>
  <si>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</si>
  <si>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</si>
  <si>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</si>
  <si>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</si>
  <si>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</si>
  <si>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</si>
  <si>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</si>
  <si>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</si>
  <si>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</si>
  <si>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</si>
  <si>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</si>
  <si>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</si>
  <si>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</si>
  <si>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</si>
  <si>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</si>
  <si>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</si>
  <si>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</si>
  <si>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</si>
  <si>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</si>
  <si>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</si>
  <si>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</si>
  <si>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</si>
  <si>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</si>
  <si>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</si>
  <si>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</si>
  <si>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</si>
  <si>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</si>
  <si>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</si>
  <si>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</si>
  <si>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</si>
  <si>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</si>
  <si>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</si>
  <si>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</si>
  <si>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</si>
  <si>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</si>
  <si>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</si>
  <si>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</si>
  <si>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</si>
  <si>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</si>
  <si>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</si>
  <si>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</si>
  <si>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</si>
  <si>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</si>
  <si>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</si>
  <si>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</si>
  <si>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</si>
  <si>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</si>
  <si>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</si>
  <si>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</si>
  <si>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</si>
  <si>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</si>
  <si>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</si>
  <si>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</si>
  <si>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</si>
  <si>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</si>
  <si>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</si>
  <si>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</si>
  <si>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</si>
  <si>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</si>
  <si>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</si>
  <si>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</si>
  <si>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</si>
  <si>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</si>
  <si>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</si>
  <si>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</si>
  <si>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</si>
  <si>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</si>
  <si>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</si>
  <si>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</si>
  <si>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</si>
  <si>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</si>
  <si>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</si>
  <si>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</si>
  <si>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</si>
  <si>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</si>
  <si>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</si>
  <si>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</si>
  <si>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</si>
  <si>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</si>
  <si>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</si>
  <si>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</si>
  <si>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</si>
  <si>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</si>
  <si>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</si>
  <si>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</si>
  <si>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</si>
  <si>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</si>
  <si>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</si>
  <si>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</si>
  <si>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</si>
  <si>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</si>
  <si>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</si>
  <si>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</si>
  <si>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</si>
  <si>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</si>
  <si>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</si>
  <si>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</si>
  <si>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</si>
  <si>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</si>
  <si>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</si>
  <si>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</si>
  <si>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</si>
  <si>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</si>
  <si>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</si>
  <si>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</si>
  <si>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</si>
  <si>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</si>
  <si>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</si>
  <si>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</si>
  <si>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</si>
  <si>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</si>
  <si>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</si>
  <si>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</si>
  <si>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</si>
  <si>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</si>
  <si>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</si>
  <si>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</si>
  <si>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</si>
  <si>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</si>
  <si>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</si>
  <si>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</si>
  <si>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</si>
  <si>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</si>
  <si>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</si>
  <si>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</si>
  <si>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</si>
  <si>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</si>
  <si>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</si>
  <si>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</si>
  <si>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</si>
  <si>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</si>
  <si>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</si>
  <si>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</si>
  <si>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</si>
  <si>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</si>
  <si>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</si>
  <si>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</si>
  <si>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</si>
  <si>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</si>
  <si>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</si>
  <si>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</si>
  <si>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</si>
  <si>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</si>
  <si>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</si>
  <si>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</si>
  <si>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</si>
  <si>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</si>
  <si>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</si>
  <si>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</si>
  <si>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</si>
  <si>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</si>
  <si>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</si>
  <si>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</si>
  <si>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</si>
  <si>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</si>
  <si>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</si>
  <si>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</si>
  <si>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</si>
  <si>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</si>
  <si>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</si>
  <si>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</si>
  <si>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</si>
  <si>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</si>
  <si>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</si>
  <si>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</si>
  <si>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</si>
  <si>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</si>
  <si>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</si>
  <si>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</si>
  <si>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</si>
  <si>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</si>
  <si>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</si>
  <si>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</si>
  <si>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</si>
  <si>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</si>
  <si>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</si>
  <si>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</si>
  <si>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</si>
  <si>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</si>
  <si>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</si>
  <si>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</si>
  <si>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</si>
  <si>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</si>
  <si>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</si>
  <si>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</si>
  <si>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</si>
  <si>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</si>
  <si>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</si>
  <si>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</si>
  <si>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</si>
  <si>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</si>
  <si>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</si>
  <si>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</si>
  <si>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</si>
  <si>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</si>
  <si>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</si>
  <si>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</si>
  <si>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</si>
  <si>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</si>
  <si>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</si>
  <si>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</si>
  <si>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</si>
  <si>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</si>
  <si>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</si>
  <si>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</si>
  <si>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</si>
  <si>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</si>
  <si>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</si>
  <si>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</si>
  <si>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</si>
  <si>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</si>
  <si>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</si>
  <si>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</si>
  <si>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</si>
  <si>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</si>
  <si>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</si>
  <si>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</si>
  <si>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</si>
  <si>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</si>
  <si>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</si>
  <si>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</si>
  <si>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</si>
  <si>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</si>
  <si>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</si>
  <si>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</si>
  <si>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</si>
  <si>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</si>
  <si>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</si>
  <si>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</si>
  <si>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</si>
  <si>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</si>
  <si>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</si>
  <si>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</si>
  <si>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</si>
  <si>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</si>
  <si>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</si>
  <si>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</si>
  <si>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</si>
  <si>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</si>
  <si>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</si>
  <si>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</si>
  <si>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</si>
  <si>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</si>
  <si>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</si>
  <si>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</si>
  <si>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</si>
  <si>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</si>
  <si>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</si>
  <si>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</si>
  <si>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</si>
  <si>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</si>
  <si>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</si>
  <si>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</si>
  <si>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</si>
  <si>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</si>
  <si>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</si>
  <si>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</si>
  <si>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</si>
  <si>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</si>
  <si>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</si>
  <si>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</si>
  <si>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</si>
  <si>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</si>
  <si>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</si>
  <si>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</si>
  <si>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</si>
  <si>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</si>
  <si>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</si>
  <si>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</si>
  <si>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</si>
  <si>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</si>
  <si>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</si>
  <si>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</si>
  <si>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</si>
  <si>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</si>
  <si>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</si>
  <si>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</si>
  <si>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</si>
  <si>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</si>
  <si>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</si>
  <si>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</si>
  <si>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</si>
  <si>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</si>
  <si>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</si>
  <si>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</si>
  <si>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</si>
  <si>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</si>
  <si>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</si>
  <si>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</si>
  <si>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</si>
  <si>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</si>
  <si>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</si>
  <si>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</si>
  <si>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</si>
  <si>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</si>
  <si>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</si>
  <si>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</si>
  <si>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</si>
  <si>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</si>
  <si>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</si>
  <si>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</si>
  <si>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</si>
  <si>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</si>
  <si>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</si>
  <si>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</si>
  <si>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</si>
  <si>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</si>
  <si>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</si>
  <si>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</si>
  <si>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</si>
  <si>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</si>
  <si>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</si>
  <si>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</si>
  <si>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</si>
  <si>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</si>
  <si>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</si>
  <si>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</si>
  <si>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</si>
  <si>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</si>
  <si>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</si>
  <si>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</si>
  <si>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</si>
  <si>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</si>
  <si>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</si>
  <si>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</si>
  <si>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</si>
  <si>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</si>
  <si>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</si>
  <si>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</si>
  <si>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</si>
  <si>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</si>
  <si>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</si>
  <si>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</si>
  <si>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</si>
  <si>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</si>
  <si>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</si>
  <si>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</si>
  <si>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</si>
  <si>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</si>
  <si>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</si>
  <si>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</si>
  <si>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</si>
  <si>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</si>
  <si>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</si>
  <si>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</si>
  <si>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</si>
  <si>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</si>
  <si>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</si>
  <si>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</si>
  <si>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</si>
  <si>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</si>
  <si>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</si>
  <si>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</si>
  <si>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</si>
  <si>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</si>
  <si>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</si>
  <si>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</si>
  <si>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</si>
  <si>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</si>
  <si>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</si>
  <si>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</si>
  <si>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</si>
  <si>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</si>
  <si>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</si>
  <si>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</si>
  <si>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</si>
  <si>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</si>
  <si>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</si>
  <si>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</si>
  <si>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</si>
  <si>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</si>
  <si>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</si>
  <si>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</si>
  <si>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</si>
  <si>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</si>
  <si>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</si>
  <si>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</si>
  <si>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</si>
  <si>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</si>
  <si>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</si>
  <si>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</si>
  <si>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</si>
  <si>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</si>
  <si>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</si>
  <si>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</si>
  <si>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</si>
  <si>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</si>
  <si>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</si>
  <si>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</si>
  <si>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</si>
  <si>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</si>
  <si>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</si>
  <si>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</si>
  <si>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</si>
  <si>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</si>
  <si>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</si>
  <si>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</si>
  <si>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</si>
  <si>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</si>
  <si>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</si>
  <si>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</si>
  <si>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</si>
  <si>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</si>
  <si>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</si>
  <si>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</si>
  <si>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</si>
  <si>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</si>
  <si>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</si>
  <si>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</si>
  <si>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</si>
  <si>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</si>
  <si>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</si>
  <si>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</si>
  <si>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</si>
  <si>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</si>
  <si>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</si>
  <si>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</si>
  <si>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</si>
  <si>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</si>
  <si>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</si>
  <si>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</si>
  <si>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</si>
  <si>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</si>
  <si>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</si>
  <si>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</si>
  <si>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</si>
  <si>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</si>
  <si>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</si>
  <si>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</si>
  <si>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</si>
  <si>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</si>
  <si>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</si>
  <si>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</si>
  <si>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</si>
  <si>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</si>
  <si>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</si>
  <si>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</si>
  <si>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</si>
  <si>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</si>
  <si>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</si>
  <si>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</si>
  <si>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</si>
  <si>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</si>
  <si>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</si>
  <si>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</si>
  <si>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</si>
  <si>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</si>
  <si>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</si>
  <si>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</si>
  <si>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</si>
  <si>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</si>
  <si>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</si>
  <si>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</si>
  <si>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</si>
  <si>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</si>
  <si>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</si>
  <si>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</si>
  <si>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</si>
  <si>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</si>
  <si>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</si>
  <si>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</si>
  <si>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</si>
  <si>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</si>
  <si>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</si>
  <si>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</si>
  <si>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</si>
  <si>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</si>
  <si>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</si>
  <si>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</si>
  <si>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</si>
  <si>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</si>
  <si>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</si>
  <si>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</si>
  <si>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</si>
  <si>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</si>
  <si>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</si>
  <si>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</si>
  <si>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</si>
  <si>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</si>
  <si>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</si>
  <si>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</si>
  <si>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</si>
  <si>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</si>
  <si>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</si>
  <si>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</si>
  <si>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</si>
  <si>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</si>
  <si>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</si>
  <si>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</si>
  <si>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</si>
  <si>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</si>
  <si>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</si>
  <si>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</si>
  <si>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</si>
  <si>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</si>
  <si>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</si>
  <si>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</si>
  <si>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</si>
  <si>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</si>
  <si>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</si>
  <si>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</si>
  <si>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</si>
  <si>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</si>
  <si>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</si>
  <si>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</si>
  <si>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</si>
  <si>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</si>
  <si>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</si>
  <si>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</si>
  <si>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</si>
  <si>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</si>
  <si>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</si>
  <si>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</si>
  <si>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</si>
  <si>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</si>
  <si>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</si>
  <si>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</si>
  <si>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</si>
  <si>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</si>
  <si>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</si>
  <si>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</si>
  <si>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</si>
  <si>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</si>
  <si>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</si>
  <si>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</si>
  <si>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</si>
  <si>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</si>
  <si>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</si>
  <si>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</si>
  <si>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</si>
  <si>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</si>
  <si>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</si>
  <si>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</si>
  <si>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</si>
  <si>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</si>
  <si>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</si>
  <si>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</si>
  <si>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</si>
  <si>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</si>
  <si>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</si>
  <si>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</si>
  <si>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</si>
  <si>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</si>
  <si>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</si>
  <si>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</si>
  <si>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</si>
  <si>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</si>
  <si>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</si>
  <si>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</si>
  <si>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</si>
  <si>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</si>
  <si>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</si>
  <si>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</si>
  <si>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</si>
  <si>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</si>
  <si>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</si>
  <si>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</si>
  <si>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</si>
  <si>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</si>
  <si>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</si>
  <si>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</si>
  <si>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</si>
  <si>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</si>
  <si>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</si>
  <si>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</si>
  <si>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</si>
  <si>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</si>
  <si>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</si>
  <si>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</si>
  <si>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</si>
  <si>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</si>
  <si>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</si>
  <si>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</si>
  <si>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</si>
  <si>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</si>
  <si>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</si>
  <si>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</si>
  <si>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</si>
  <si>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</si>
  <si>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</si>
  <si>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</si>
  <si>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</si>
  <si>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</si>
  <si>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</si>
  <si>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</si>
  <si>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</si>
  <si>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</si>
  <si>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</si>
  <si>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</si>
  <si>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</si>
  <si>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</si>
  <si>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</si>
  <si>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</si>
  <si>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</si>
  <si>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</si>
  <si>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</si>
  <si>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</si>
  <si>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</si>
  <si>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</si>
  <si>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</si>
  <si>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</si>
  <si>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</si>
  <si>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</si>
  <si>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</si>
  <si>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</si>
  <si>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</si>
  <si>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</si>
  <si>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</si>
  <si>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</si>
  <si>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</si>
  <si>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</si>
  <si>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</si>
  <si>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</si>
  <si>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</si>
  <si>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</si>
  <si>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</si>
  <si>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</si>
  <si>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</si>
  <si>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</si>
  <si>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</si>
  <si>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</si>
  <si>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</si>
  <si>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</si>
  <si>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</si>
  <si>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</si>
  <si>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</si>
  <si>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</si>
  <si>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</si>
  <si>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</si>
  <si>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</si>
  <si>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</si>
  <si>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</si>
  <si>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</si>
  <si>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</si>
  <si>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</si>
  <si>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</si>
  <si>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</si>
  <si>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</si>
  <si>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</si>
  <si>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</si>
  <si>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</si>
  <si>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</si>
  <si>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</si>
  <si>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</si>
  <si>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</si>
  <si>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</si>
  <si>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</si>
  <si>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</si>
  <si>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</si>
  <si>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</si>
  <si>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</si>
  <si>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</si>
  <si>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</si>
  <si>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</si>
  <si>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</si>
  <si>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</si>
  <si>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</si>
  <si>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</si>
  <si>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</si>
  <si>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</si>
  <si>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</si>
  <si>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</si>
  <si>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</si>
  <si>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</si>
  <si>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</si>
  <si>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</si>
  <si>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</si>
  <si>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</si>
  <si>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</si>
  <si>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</si>
  <si>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</si>
  <si>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</si>
  <si>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</si>
  <si>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</si>
  <si>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</si>
  <si>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</si>
  <si>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</si>
  <si>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</si>
  <si>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</si>
  <si>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</si>
  <si>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</si>
  <si>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</si>
  <si>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</si>
  <si>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</si>
  <si>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</si>
  <si>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</si>
  <si>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</si>
  <si>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</si>
  <si>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</si>
  <si>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</si>
  <si>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</si>
  <si>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</si>
  <si>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</si>
  <si>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</si>
  <si>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</si>
  <si>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</si>
  <si>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</si>
  <si>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</si>
  <si>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</si>
  <si>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</si>
  <si>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</si>
  <si>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</si>
  <si>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</si>
  <si>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</si>
  <si>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</si>
  <si>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</si>
  <si>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</si>
  <si>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</si>
  <si>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</si>
  <si>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</si>
  <si>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</si>
  <si>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</si>
  <si>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</si>
  <si>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</si>
  <si>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</si>
  <si>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</si>
  <si>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</si>
  <si>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</si>
  <si>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</si>
  <si>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</si>
  <si>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</si>
  <si>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</si>
  <si>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</si>
  <si>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</si>
  <si>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</si>
  <si>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</si>
  <si>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</si>
  <si>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</si>
  <si>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</si>
  <si>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</si>
  <si>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</si>
  <si>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</si>
  <si>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</si>
  <si>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</si>
  <si>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</si>
  <si>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</si>
  <si>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</si>
  <si>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</si>
  <si>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</si>
  <si>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</si>
  <si>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</si>
  <si>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</si>
  <si>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</si>
  <si>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</si>
  <si>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</si>
  <si>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</si>
  <si>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</si>
  <si>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</si>
  <si>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</si>
  <si>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</si>
  <si>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</si>
  <si>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</si>
  <si>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</si>
  <si>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</si>
  <si>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</si>
  <si>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</si>
  <si>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</si>
  <si>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</si>
  <si>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</si>
  <si>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</si>
  <si>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</si>
  <si>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</si>
  <si>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</si>
  <si>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</si>
  <si>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</si>
  <si>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</si>
  <si>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</si>
  <si>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</si>
  <si>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</si>
  <si>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</si>
  <si>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</si>
  <si>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</si>
  <si>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</si>
  <si>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</si>
  <si>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</si>
  <si>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</si>
  <si>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</si>
  <si>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</si>
  <si>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</si>
  <si>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</si>
  <si>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</si>
  <si>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</si>
  <si>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</si>
  <si>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</si>
  <si>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</si>
  <si>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</si>
  <si>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</si>
  <si>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</si>
  <si>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</si>
  <si>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</si>
  <si>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</si>
  <si>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</si>
  <si>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</si>
  <si>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</si>
  <si>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</si>
  <si>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</si>
  <si>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</si>
  <si>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</si>
  <si>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</si>
  <si>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</si>
  <si>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</si>
  <si>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</si>
  <si>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</si>
  <si>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</si>
  <si>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</si>
  <si>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</si>
  <si>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</si>
  <si>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</si>
  <si>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</si>
  <si>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</si>
  <si>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</si>
  <si>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</si>
  <si>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</si>
  <si>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</si>
  <si>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</si>
  <si>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</si>
  <si>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</si>
  <si>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</si>
  <si>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</si>
  <si>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</si>
  <si>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</si>
  <si>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</si>
  <si>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</si>
  <si>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</si>
  <si>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</si>
  <si>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</si>
  <si>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</si>
  <si>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</si>
  <si>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</si>
  <si>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</si>
  <si>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</si>
  <si>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</si>
  <si>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</si>
  <si>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</si>
  <si>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</si>
  <si>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</si>
  <si>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</si>
  <si>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</si>
  <si>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</si>
  <si>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</si>
  <si>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</si>
  <si>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</si>
  <si>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</si>
  <si>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</si>
  <si>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</si>
  <si>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</si>
  <si>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</si>
  <si>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</si>
  <si>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</si>
  <si>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</si>
  <si>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</si>
  <si>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</si>
  <si>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</si>
  <si>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</si>
  <si>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</si>
  <si>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</si>
  <si>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</si>
  <si>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</si>
  <si>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</si>
  <si>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</si>
  <si>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</si>
  <si>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</si>
  <si>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</si>
  <si>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</si>
  <si>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</si>
  <si>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</si>
  <si>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</si>
  <si>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</si>
  <si>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</si>
  <si>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</si>
  <si>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</si>
  <si>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</si>
  <si>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</si>
  <si>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</si>
  <si>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</si>
  <si>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</si>
  <si>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</si>
  <si>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</si>
  <si>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</si>
  <si>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</si>
  <si>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</si>
  <si>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</si>
  <si>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</si>
  <si>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</si>
  <si>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</si>
  <si>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</si>
  <si>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</si>
  <si>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</si>
  <si>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</si>
  <si>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</si>
  <si>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</si>
  <si>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</si>
  <si>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</si>
  <si>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</si>
  <si>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</si>
  <si>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</si>
  <si>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</si>
  <si>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</si>
  <si>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</si>
  <si>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</si>
  <si>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</si>
  <si>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</si>
  <si>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</si>
  <si>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</si>
  <si>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</si>
  <si>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</si>
  <si>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</si>
  <si>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</si>
  <si>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</si>
  <si>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</si>
  <si>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</si>
  <si>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</si>
  <si>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</si>
  <si>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</si>
  <si>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</si>
  <si>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</si>
  <si>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</si>
  <si>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</si>
  <si>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</si>
  <si>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</si>
  <si>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</si>
  <si>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</si>
  <si>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</si>
  <si>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</si>
  <si>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</si>
  <si>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</si>
  <si>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</si>
  <si>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</si>
  <si>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</si>
  <si>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</si>
  <si>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</si>
  <si>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</si>
  <si>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</si>
  <si>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</si>
  <si>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</si>
  <si>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</si>
  <si>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</si>
  <si>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</si>
  <si>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</si>
  <si>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</si>
  <si>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</si>
  <si>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</si>
  <si>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</si>
  <si>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</si>
  <si>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</si>
  <si>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</si>
  <si>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</si>
  <si>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</si>
  <si>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</si>
  <si>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</si>
  <si>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</si>
  <si>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</si>
  <si>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</si>
  <si>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</si>
  <si>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</si>
  <si>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</si>
  <si>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</si>
  <si>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</si>
  <si>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</si>
  <si>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</si>
  <si>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</si>
  <si>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</si>
  <si>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</si>
  <si>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</si>
  <si>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</si>
  <si>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</si>
  <si>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</si>
  <si>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</si>
  <si>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</si>
  <si>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</si>
  <si>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</si>
  <si>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</si>
  <si>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</si>
  <si>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</si>
  <si>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</si>
  <si>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</si>
  <si>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</si>
  <si>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</si>
  <si>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</si>
  <si>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</si>
  <si>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</si>
  <si>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</si>
  <si>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</si>
  <si>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</si>
  <si>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</si>
  <si>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</si>
  <si>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</si>
  <si>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</si>
  <si>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</si>
  <si>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</si>
  <si>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</si>
  <si>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</si>
  <si>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</si>
  <si>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</si>
  <si>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</si>
  <si>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</si>
  <si>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</si>
  <si>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</si>
  <si>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</si>
  <si>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</si>
  <si>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</si>
  <si>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</si>
  <si>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</si>
  <si>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</si>
  <si>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</si>
  <si>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</si>
  <si>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</si>
  <si>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</si>
  <si>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</si>
  <si>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</si>
  <si>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</si>
  <si>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</si>
  <si>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</si>
  <si>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</si>
  <si>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</si>
  <si>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</si>
  <si>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</si>
  <si>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</si>
  <si>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</si>
  <si>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</si>
  <si>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</si>
  <si>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</si>
  <si>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</si>
  <si>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</si>
  <si>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</si>
  <si>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</si>
  <si>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</si>
  <si>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</si>
  <si>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</si>
  <si>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</si>
  <si>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</si>
  <si>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</si>
  <si>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</si>
  <si>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</si>
  <si>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</si>
  <si>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</si>
  <si>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</si>
  <si>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</si>
  <si>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</si>
  <si>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</si>
  <si>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</si>
  <si>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</si>
  <si>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</si>
  <si>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</si>
  <si>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</si>
  <si>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</si>
  <si>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</si>
  <si>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</si>
  <si>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</si>
  <si>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</si>
  <si>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</si>
  <si>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</si>
  <si>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</si>
  <si>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</si>
  <si>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</si>
  <si>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</si>
  <si>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</si>
  <si>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</si>
  <si>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</si>
  <si>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</si>
  <si>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</si>
  <si>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</si>
  <si>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</si>
  <si>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</si>
  <si>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</si>
  <si>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</si>
  <si>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</si>
  <si>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</si>
  <si>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</si>
  <si>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</si>
  <si>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</si>
  <si>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</si>
  <si>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</si>
  <si>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</si>
  <si>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</si>
  <si>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</si>
  <si>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</si>
  <si>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</si>
  <si>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</si>
  <si>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</si>
  <si>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</si>
  <si>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</si>
  <si>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</si>
  <si>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</si>
  <si>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</si>
  <si>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</si>
  <si>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</si>
  <si>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</si>
  <si>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</si>
  <si>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</si>
  <si>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</si>
  <si>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</si>
  <si>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</si>
  <si>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</si>
  <si>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</si>
  <si>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</si>
  <si>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</si>
  <si>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</si>
  <si>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</si>
  <si>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</si>
  <si>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</si>
  <si>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</si>
  <si>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</si>
  <si>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</si>
  <si>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</si>
  <si>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</si>
  <si>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</si>
  <si>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</si>
  <si>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</si>
  <si>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</si>
  <si>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</si>
  <si>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</si>
  <si>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</si>
  <si>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</si>
  <si>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</si>
  <si>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</si>
  <si>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</si>
  <si>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</si>
  <si>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</si>
  <si>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</si>
  <si>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</si>
  <si>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</si>
  <si>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</si>
  <si>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</si>
  <si>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</si>
  <si>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</si>
  <si>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</si>
  <si>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</si>
  <si>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</si>
  <si>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</si>
  <si>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</si>
  <si>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</si>
  <si>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</si>
  <si>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</si>
  <si>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</si>
  <si>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</si>
  <si>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</si>
  <si>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</si>
  <si>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</si>
  <si>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</si>
  <si>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</si>
  <si>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</si>
  <si>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</si>
  <si>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</si>
  <si>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</si>
  <si>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</si>
  <si>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</si>
  <si>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</si>
  <si>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</si>
  <si>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</si>
  <si>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</si>
  <si>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</si>
  <si>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</si>
  <si>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</si>
  <si>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</si>
  <si>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</si>
  <si>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</si>
  <si>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</si>
  <si>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</si>
  <si>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</si>
  <si>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</si>
  <si>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</si>
  <si>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</si>
  <si>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</si>
  <si>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</si>
  <si>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</si>
  <si>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</si>
  <si>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</si>
  <si>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</si>
  <si>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</si>
  <si>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</si>
  <si>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</si>
  <si>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</si>
  <si>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</si>
  <si>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</si>
  <si>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</si>
  <si>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</si>
  <si>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</si>
  <si>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</si>
  <si>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</si>
  <si>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</si>
  <si>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</si>
  <si>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</si>
  <si>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</si>
  <si>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</si>
  <si>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</si>
  <si>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</si>
  <si>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</si>
  <si>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</si>
  <si>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</si>
  <si>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</si>
  <si>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</si>
  <si>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</si>
  <si>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</si>
  <si>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</si>
  <si>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</si>
  <si>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</si>
  <si>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</si>
  <si>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</si>
  <si>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</si>
  <si>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</si>
  <si>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</si>
  <si>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</si>
  <si>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</si>
  <si>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</si>
  <si>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</si>
  <si>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</si>
  <si>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</si>
  <si>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</si>
  <si>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</si>
  <si>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</si>
  <si>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</si>
  <si>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</si>
  <si>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</si>
  <si>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</si>
  <si>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</si>
  <si>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</si>
  <si>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</si>
  <si>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</si>
  <si>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</si>
  <si>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</si>
  <si>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</si>
  <si>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</si>
  <si>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</si>
  <si>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</si>
  <si>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</si>
  <si>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</si>
  <si>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</si>
  <si>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</si>
  <si>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</si>
  <si>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</si>
  <si>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</si>
  <si>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</si>
  <si>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</si>
  <si>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</si>
  <si>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</si>
  <si>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</si>
  <si>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</si>
  <si>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</si>
  <si>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</si>
  <si>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</si>
  <si>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</si>
  <si>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</si>
  <si>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</si>
  <si>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</si>
  <si>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</si>
  <si>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</si>
  <si>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</si>
  <si>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</si>
  <si>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</si>
  <si>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</si>
  <si>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</si>
  <si>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</si>
  <si>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</si>
  <si>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</si>
  <si>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</si>
  <si>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</si>
  <si>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</si>
  <si>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</si>
  <si>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</si>
  <si>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</si>
  <si>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</si>
  <si>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</si>
  <si>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</si>
  <si>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</si>
  <si>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</si>
  <si>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</si>
  <si>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</si>
  <si>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</si>
  <si>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</si>
  <si>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</si>
  <si>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</si>
  <si>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</si>
  <si>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</si>
  <si>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</si>
  <si>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</si>
  <si>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</si>
  <si>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</si>
  <si>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</si>
  <si>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</si>
  <si>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</si>
  <si>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</si>
  <si>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</si>
  <si>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</si>
  <si>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</si>
  <si>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</si>
  <si>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</si>
  <si>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</si>
  <si>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</si>
  <si>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</si>
  <si>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</si>
  <si>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</si>
  <si>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</si>
  <si>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</si>
  <si>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</si>
  <si>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</si>
  <si>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</si>
  <si>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</si>
  <si>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</si>
  <si>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</si>
  <si>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</si>
  <si>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</si>
  <si>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</si>
  <si>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</si>
  <si>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</si>
  <si>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</si>
  <si>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</si>
  <si>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</si>
  <si>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</si>
  <si>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</si>
  <si>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</si>
  <si>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</si>
  <si>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</si>
  <si>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</si>
  <si>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</si>
  <si>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</si>
  <si>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</si>
  <si>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</si>
  <si>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</si>
  <si>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</si>
  <si>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</si>
  <si>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</si>
  <si>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</si>
  <si>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</si>
  <si>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</si>
  <si>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</si>
  <si>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</si>
  <si>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</si>
  <si>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</si>
  <si>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</si>
  <si>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</si>
  <si>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</si>
  <si>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</si>
  <si>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</si>
  <si>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</si>
  <si>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</si>
  <si>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</si>
  <si>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</si>
  <si>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</si>
  <si>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</si>
  <si>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</si>
  <si>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</si>
  <si>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</si>
  <si>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</si>
  <si>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</si>
  <si>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</si>
  <si>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</si>
  <si>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</si>
  <si>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</si>
  <si>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</si>
  <si>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</si>
  <si>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</si>
  <si>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</si>
  <si>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</si>
  <si>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</si>
  <si>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</si>
  <si>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</si>
  <si>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</si>
  <si>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</si>
  <si>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</si>
  <si>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</si>
  <si>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</si>
  <si>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</si>
  <si>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</si>
  <si>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</si>
  <si>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</si>
  <si>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</si>
  <si>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</si>
  <si>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</si>
  <si>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</si>
  <si>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</si>
  <si>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</si>
  <si>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</si>
  <si>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</si>
  <si>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</si>
  <si>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</si>
  <si>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</si>
  <si>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</si>
  <si>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</si>
  <si>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</si>
  <si>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</si>
  <si>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</si>
  <si>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</si>
  <si>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</si>
  <si>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</si>
  <si>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</si>
  <si>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</si>
  <si>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</si>
  <si>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</si>
  <si>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</si>
  <si>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</si>
  <si>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</si>
  <si>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</si>
  <si>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</si>
  <si>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</si>
  <si>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</si>
  <si>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</si>
  <si>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</si>
  <si>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</si>
  <si>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</si>
  <si>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</si>
  <si>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</si>
  <si>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</si>
  <si>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</si>
  <si>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</si>
  <si>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</si>
  <si>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</si>
  <si>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</si>
  <si>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</si>
  <si>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</si>
  <si>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</si>
  <si>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</si>
  <si>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</si>
  <si>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</si>
  <si>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</si>
  <si>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</si>
  <si>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</si>
  <si>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</si>
  <si>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</si>
  <si>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</si>
  <si>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</si>
  <si>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</si>
  <si>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</si>
  <si>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</si>
  <si>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</si>
  <si>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</si>
  <si>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</si>
  <si>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</si>
  <si>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</si>
  <si>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</si>
  <si>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</si>
  <si>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</si>
  <si>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</si>
  <si>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</si>
  <si>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</si>
  <si>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</si>
  <si>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</si>
  <si>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</si>
  <si>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</si>
  <si>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</si>
  <si>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</si>
  <si>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</si>
  <si>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</si>
  <si>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</si>
  <si>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</si>
  <si>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</si>
  <si>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</si>
  <si>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</si>
  <si>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</si>
  <si>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</si>
  <si>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</si>
  <si>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</si>
  <si>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</si>
  <si>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</si>
  <si>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</si>
  <si>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</si>
  <si>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</si>
  <si>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</si>
  <si>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</si>
  <si>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</si>
  <si>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</si>
  <si>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</si>
  <si>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</si>
  <si>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</si>
  <si>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</si>
  <si>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</si>
  <si>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</si>
  <si>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</si>
  <si>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</si>
  <si>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</si>
  <si>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</si>
  <si>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</si>
  <si>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</si>
  <si>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</si>
  <si>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</si>
  <si>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</si>
  <si>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</si>
  <si>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</si>
  <si>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</si>
  <si>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</si>
  <si>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</si>
  <si>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</si>
  <si>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</si>
  <si>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</si>
  <si>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</si>
  <si>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</si>
  <si>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</si>
  <si>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</si>
  <si>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</si>
  <si>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</si>
  <si>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</si>
  <si>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</si>
  <si>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</si>
  <si>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</si>
  <si>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</si>
  <si>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</si>
  <si>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</si>
  <si>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</si>
  <si>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</si>
  <si>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</si>
  <si>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</si>
  <si>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</si>
  <si>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</si>
  <si>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</si>
  <si>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</si>
  <si>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</si>
  <si>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</si>
  <si>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</si>
  <si>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</si>
  <si>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</si>
  <si>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</si>
  <si>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</si>
  <si>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</si>
  <si>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</si>
  <si>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</si>
  <si>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</si>
  <si>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</si>
  <si>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</si>
  <si>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</si>
  <si>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</si>
  <si>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</si>
  <si>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</si>
  <si>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</si>
  <si>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</si>
  <si>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</si>
  <si>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</si>
  <si>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</si>
  <si>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</si>
  <si>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</si>
  <si>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</si>
  <si>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</si>
  <si>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</si>
  <si>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</si>
  <si>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</si>
  <si>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</si>
  <si>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</si>
  <si>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</si>
  <si>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</si>
  <si>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</si>
  <si>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</si>
  <si>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</si>
  <si>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</si>
  <si>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</si>
  <si>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</si>
  <si>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</si>
  <si>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</si>
  <si>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</si>
  <si>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</si>
  <si>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</si>
  <si>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</si>
  <si>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</si>
  <si>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</si>
  <si>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</si>
  <si>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</si>
  <si>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</si>
  <si>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</si>
  <si>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</si>
  <si>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</si>
  <si>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</si>
  <si>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</si>
  <si>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</si>
  <si>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</si>
  <si>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</si>
  <si>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</si>
  <si>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</si>
  <si>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</si>
  <si>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</si>
  <si>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</si>
  <si>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</si>
  <si>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</si>
  <si>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</si>
  <si>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</si>
  <si>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</si>
  <si>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</si>
  <si>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</si>
  <si>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</si>
  <si>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</si>
  <si>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</si>
  <si>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</si>
  <si>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</si>
  <si>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</si>
  <si>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</si>
  <si>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</si>
  <si>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</si>
  <si>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</si>
  <si>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</si>
  <si>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</si>
  <si>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</si>
  <si>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</si>
  <si>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</si>
  <si>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</si>
  <si>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</si>
  <si>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</si>
  <si>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</si>
  <si>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</si>
  <si>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</si>
  <si>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</si>
  <si>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</si>
  <si>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</si>
  <si>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</si>
  <si>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</si>
  <si>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</si>
  <si>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</si>
  <si>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</si>
  <si>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</si>
  <si>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</si>
  <si>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</si>
  <si>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</si>
  <si>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</si>
  <si>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</si>
  <si>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</si>
  <si>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</si>
  <si>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</si>
  <si>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</si>
  <si>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</si>
  <si>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</si>
  <si>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</si>
  <si>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</si>
  <si>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</si>
  <si>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</si>
  <si>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</si>
  <si>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</si>
  <si>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</si>
  <si>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</si>
  <si>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</si>
  <si>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</si>
  <si>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</si>
  <si>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</si>
  <si>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</si>
  <si>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</si>
  <si>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</si>
  <si>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</si>
  <si>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</si>
  <si>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</si>
  <si>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</si>
  <si>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</si>
  <si>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</si>
  <si>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</si>
  <si>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</si>
  <si>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</si>
  <si>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</si>
  <si>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</si>
  <si>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</si>
  <si>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</si>
  <si>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</si>
  <si>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</si>
  <si>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</si>
  <si>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</si>
  <si>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</si>
  <si>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</si>
  <si>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</si>
  <si>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</si>
  <si>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</si>
  <si>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</si>
  <si>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</si>
  <si>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</si>
  <si>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</si>
  <si>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</si>
  <si>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</si>
  <si>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</si>
  <si>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</si>
  <si>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</si>
  <si>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</si>
  <si>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</si>
  <si>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</si>
  <si>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</si>
  <si>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</si>
  <si>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</si>
  <si>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</si>
  <si>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</si>
  <si>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</si>
  <si>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</si>
  <si>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</si>
  <si>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</si>
  <si>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</si>
  <si>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</si>
  <si>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</si>
  <si>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</si>
  <si>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</si>
  <si>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</si>
  <si>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</si>
  <si>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</si>
  <si>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</si>
  <si>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</si>
  <si>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</si>
  <si>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</si>
  <si>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</si>
  <si>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</si>
  <si>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</si>
  <si>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</si>
  <si>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</si>
  <si>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</si>
  <si>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</si>
  <si>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</si>
  <si>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</si>
  <si>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</si>
  <si>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</si>
  <si>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</si>
  <si>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</si>
  <si>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</si>
  <si>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</si>
  <si>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</si>
  <si>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</si>
  <si>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</si>
  <si>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</si>
  <si>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</si>
  <si>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</si>
  <si>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</si>
  <si>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</si>
  <si>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</si>
  <si>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</si>
  <si>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</si>
  <si>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</si>
  <si>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</si>
  <si>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</si>
  <si>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</si>
  <si>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</si>
  <si>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</si>
  <si>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</si>
  <si>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</si>
  <si>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</si>
  <si>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</si>
  <si>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</si>
  <si>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</si>
  <si>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</si>
  <si>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</si>
  <si>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</si>
  <si>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</si>
  <si>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</si>
  <si>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</si>
  <si>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</si>
  <si>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</si>
  <si>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</si>
  <si>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</si>
  <si>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</si>
  <si>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</si>
  <si>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</si>
  <si>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</si>
  <si>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</si>
  <si>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</si>
  <si>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</si>
  <si>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</si>
  <si>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</si>
  <si>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</si>
  <si>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</si>
  <si>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</si>
  <si>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</si>
  <si>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</si>
  <si>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</si>
  <si>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</si>
  <si>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</si>
  <si>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</si>
  <si>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</si>
  <si>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</si>
  <si>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</si>
  <si>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</si>
  <si>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</si>
  <si>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</si>
  <si>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</si>
  <si>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</si>
  <si>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</si>
  <si>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</si>
  <si>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</si>
  <si>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</si>
  <si>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</si>
  <si>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</si>
  <si>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</si>
  <si>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</si>
  <si>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</si>
  <si>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</si>
  <si>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</si>
  <si>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</si>
  <si>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</si>
  <si>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</si>
  <si>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</si>
  <si>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</si>
  <si>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</si>
  <si>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</si>
  <si>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</si>
  <si>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</si>
  <si>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</si>
  <si>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</si>
  <si>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</si>
  <si>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</si>
  <si>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</si>
  <si>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</si>
  <si>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</si>
  <si>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</si>
  <si>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</si>
  <si>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</si>
  <si>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</si>
  <si>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</si>
  <si>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</si>
  <si>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</si>
  <si>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</si>
  <si>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</si>
  <si>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</si>
  <si>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</si>
  <si>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</si>
  <si>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</si>
  <si>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</si>
  <si>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</si>
  <si>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</si>
  <si>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</si>
  <si>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</si>
  <si>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</si>
  <si>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</si>
  <si>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</si>
  <si>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</si>
  <si>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</si>
  <si>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</si>
  <si>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</si>
  <si>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</si>
  <si>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</si>
  <si>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</si>
  <si>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</si>
  <si>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</si>
  <si>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</si>
  <si>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</si>
  <si>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</si>
  <si>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</si>
  <si>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</si>
  <si>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</si>
  <si>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</si>
  <si>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</si>
  <si>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</si>
  <si>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</si>
  <si>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</si>
  <si>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</si>
  <si>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</si>
  <si>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</si>
  <si>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</si>
  <si>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</si>
  <si>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</si>
  <si>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</si>
  <si>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</si>
  <si>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</si>
  <si>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</si>
  <si>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</si>
  <si>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</si>
  <si>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</si>
  <si>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</si>
  <si>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</si>
  <si>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</si>
  <si>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</si>
  <si>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</si>
  <si>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</si>
  <si>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</si>
  <si>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</si>
  <si>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</si>
  <si>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</si>
  <si>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</si>
  <si>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</si>
  <si>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</si>
  <si>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</si>
  <si>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</si>
  <si>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</si>
  <si>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</si>
  <si>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</si>
  <si>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</si>
  <si>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</si>
  <si>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</si>
  <si>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</si>
  <si>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</si>
  <si>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</si>
  <si>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</si>
  <si>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</si>
  <si>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</si>
  <si>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</si>
  <si>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</si>
  <si>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</si>
  <si>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</si>
  <si>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</si>
  <si>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</si>
  <si>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</si>
  <si>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</si>
  <si>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</si>
  <si>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</si>
  <si>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</si>
  <si>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</si>
  <si>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</si>
  <si>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</si>
  <si>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</si>
  <si>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</si>
  <si>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</si>
  <si>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</si>
  <si>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</si>
  <si>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</si>
  <si>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</si>
  <si>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</si>
  <si>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</si>
  <si>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</si>
  <si>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</si>
  <si>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</si>
  <si>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</si>
  <si>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</si>
  <si>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</si>
  <si>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</si>
  <si>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</si>
  <si>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</si>
  <si>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</si>
  <si>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</si>
  <si>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</si>
  <si>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</si>
  <si>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</si>
  <si>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</si>
  <si>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</si>
  <si>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</si>
  <si>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</si>
  <si>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</si>
  <si>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</si>
  <si>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</si>
  <si>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</si>
  <si>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</si>
  <si>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</si>
  <si>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</si>
  <si>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</si>
  <si>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</si>
  <si>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</si>
  <si>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</si>
  <si>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</si>
  <si>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</si>
  <si>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</si>
  <si>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</si>
  <si>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</si>
  <si>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</si>
  <si>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</si>
  <si>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</si>
  <si>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</si>
  <si>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</si>
  <si>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</si>
  <si>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</si>
  <si>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</si>
  <si>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</si>
  <si>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</si>
  <si>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</si>
  <si>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</si>
  <si>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</si>
  <si>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</si>
  <si>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</si>
  <si>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</si>
  <si>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</si>
  <si>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</si>
  <si>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</si>
  <si>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</si>
  <si>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</si>
  <si>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</si>
  <si>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</si>
  <si>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</si>
  <si>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</si>
  <si>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</si>
  <si>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</si>
  <si>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</si>
  <si>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</si>
  <si>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</si>
  <si>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</si>
  <si>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</si>
  <si>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</si>
  <si>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</si>
  <si>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</si>
  <si>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</si>
  <si>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</si>
  <si>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</si>
  <si>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</si>
  <si>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</si>
  <si>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</si>
  <si>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</si>
  <si>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</si>
  <si>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</si>
  <si>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</si>
  <si>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</si>
  <si>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</si>
  <si>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</si>
  <si>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</si>
  <si>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</si>
  <si>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</si>
  <si>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</si>
  <si>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</si>
  <si>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</si>
  <si>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</si>
  <si>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</si>
  <si>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</si>
  <si>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</si>
  <si>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</si>
  <si>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</si>
  <si>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</si>
  <si>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</si>
  <si>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</si>
  <si>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</si>
  <si>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</si>
  <si>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</si>
  <si>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</si>
  <si>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</si>
  <si>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</si>
  <si>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</si>
  <si>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</si>
  <si>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</si>
  <si>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</si>
  <si>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</si>
  <si>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</si>
  <si>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</si>
  <si>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</si>
  <si>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</si>
  <si>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</si>
  <si>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</si>
  <si>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</si>
  <si>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</si>
  <si>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</si>
  <si>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</si>
  <si>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</si>
  <si>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</si>
  <si>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</si>
  <si>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</si>
  <si>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</si>
  <si>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</si>
  <si>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</si>
  <si>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</si>
  <si>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</si>
  <si>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</si>
  <si>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</si>
  <si>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</si>
  <si>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</si>
  <si>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</si>
  <si>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</si>
  <si>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</si>
  <si>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</si>
  <si>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</si>
  <si>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</si>
  <si>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</si>
  <si>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</si>
  <si>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</si>
  <si>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</si>
  <si>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</si>
  <si>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</si>
  <si>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</si>
  <si>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</si>
  <si>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</si>
  <si>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</si>
  <si>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</si>
  <si>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</si>
  <si>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</si>
  <si>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</si>
  <si>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</si>
  <si>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</si>
  <si>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</si>
  <si>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</si>
  <si>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</si>
  <si>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</si>
  <si>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</si>
  <si>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</si>
  <si>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</si>
  <si>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</si>
  <si>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</si>
  <si>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</si>
  <si>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</si>
  <si>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</si>
  <si>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</si>
  <si>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</si>
  <si>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</si>
  <si>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</si>
  <si>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</si>
  <si>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</si>
  <si>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</si>
  <si>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</si>
  <si>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</si>
  <si>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</si>
  <si>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</si>
  <si>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</si>
  <si>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</si>
  <si>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</si>
  <si>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</si>
  <si>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</si>
  <si>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</si>
  <si>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</si>
  <si>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</si>
  <si>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</si>
  <si>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</si>
  <si>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</si>
  <si>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</si>
  <si>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</si>
  <si>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</si>
  <si>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</si>
  <si>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</si>
  <si>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</si>
  <si>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</si>
  <si>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</si>
  <si>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</si>
  <si>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</si>
  <si>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</si>
  <si>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</si>
  <si>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</si>
  <si>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</si>
  <si>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</si>
  <si>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</si>
  <si>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</si>
  <si>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</si>
  <si>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</si>
  <si>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</si>
  <si>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</si>
  <si>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</si>
  <si>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</si>
  <si>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</si>
  <si>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</si>
  <si>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</si>
  <si>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</si>
  <si>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</si>
  <si>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</si>
  <si>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</si>
  <si>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</si>
  <si>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</si>
  <si>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</si>
  <si>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</si>
  <si>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</si>
  <si>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</si>
  <si>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</si>
  <si>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</si>
  <si>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</si>
  <si>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</si>
  <si>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</si>
  <si>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</si>
  <si>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</si>
  <si>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</si>
  <si>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</si>
  <si>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</si>
  <si>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</si>
  <si>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</si>
  <si>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</si>
  <si>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</si>
  <si>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</si>
  <si>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</si>
  <si>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</si>
  <si>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</si>
  <si>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</si>
  <si>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</si>
  <si>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</si>
  <si>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</si>
  <si>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</si>
  <si>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</si>
  <si>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</si>
  <si>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</si>
  <si>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</si>
  <si>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</si>
  <si>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</si>
  <si>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</si>
  <si>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</si>
  <si>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</si>
  <si>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</si>
  <si>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</si>
  <si>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</si>
  <si>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</si>
  <si>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</si>
  <si>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</si>
  <si>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</si>
  <si>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</si>
  <si>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</si>
  <si>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</si>
  <si>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</si>
  <si>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</si>
  <si>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</si>
  <si>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</si>
  <si>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</si>
  <si>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</si>
  <si>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</si>
  <si>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</si>
  <si>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</si>
  <si>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</si>
  <si>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</si>
  <si>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</si>
  <si>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</si>
  <si>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</si>
  <si>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</si>
  <si>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</si>
  <si>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</si>
  <si>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</si>
  <si>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</si>
  <si>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</si>
  <si>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</si>
  <si>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</si>
  <si>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</si>
  <si>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</si>
  <si>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</si>
  <si>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</si>
  <si>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</si>
  <si>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</si>
  <si>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</si>
  <si>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</si>
  <si>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</si>
  <si>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</si>
  <si>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</si>
  <si>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</si>
  <si>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</si>
  <si>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</si>
  <si>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</si>
  <si>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</si>
  <si>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</si>
  <si>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</si>
  <si>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</si>
  <si>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</si>
  <si>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</si>
  <si>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</si>
  <si>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</si>
  <si>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</si>
  <si>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</si>
  <si>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</si>
  <si>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</si>
  <si>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</si>
  <si>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</si>
  <si>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</si>
  <si>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</si>
  <si>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</si>
  <si>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</si>
  <si>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</si>
  <si>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</si>
  <si>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</si>
  <si>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</si>
  <si>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</si>
  <si>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</si>
  <si>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</si>
  <si>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</si>
  <si>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</si>
  <si>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</si>
  <si>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</si>
  <si>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</si>
  <si>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</si>
  <si>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</si>
  <si>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</si>
  <si>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</si>
  <si>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</si>
  <si>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</si>
  <si>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</si>
  <si>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</si>
  <si>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</si>
  <si>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</si>
  <si>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</si>
  <si>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</si>
  <si>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</si>
  <si>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</si>
  <si>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</si>
  <si>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</si>
  <si>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</si>
  <si>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</si>
  <si>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</si>
  <si>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</si>
  <si>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</si>
  <si>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</si>
  <si>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</si>
  <si>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</si>
  <si>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</si>
  <si>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</si>
  <si>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</si>
  <si>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</si>
  <si>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</si>
  <si>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</si>
  <si>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</si>
  <si>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</si>
  <si>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</si>
  <si>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</si>
  <si>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</si>
  <si>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</si>
  <si>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</si>
  <si>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</si>
  <si>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</si>
  <si>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</si>
  <si>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</si>
  <si>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</si>
  <si>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</si>
  <si>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</si>
  <si>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</si>
  <si>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</si>
  <si>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</si>
  <si>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</si>
  <si>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</si>
  <si>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</si>
  <si>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</si>
  <si>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</si>
  <si>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</si>
  <si>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</si>
  <si>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</si>
  <si>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</si>
  <si>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</si>
  <si>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</si>
  <si>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</si>
  <si>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</si>
  <si>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</si>
  <si>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</si>
  <si>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</si>
  <si>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</si>
  <si>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</si>
  <si>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</si>
  <si>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</si>
  <si>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</si>
  <si>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</si>
  <si>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</si>
  <si>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</si>
  <si>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</si>
  <si>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</si>
  <si>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</si>
  <si>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</si>
  <si>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</si>
  <si>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</si>
  <si>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</si>
  <si>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</si>
  <si>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</si>
  <si>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</si>
  <si>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</si>
  <si>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</si>
  <si>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</si>
  <si>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</si>
  <si>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</si>
  <si>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</si>
  <si>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</si>
  <si>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</si>
  <si>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</si>
  <si>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</si>
  <si>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</si>
  <si>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</si>
  <si>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</si>
  <si>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</si>
  <si>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</si>
  <si>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</si>
  <si>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</si>
  <si>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</si>
  <si>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</si>
  <si>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</si>
  <si>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</si>
  <si>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</si>
  <si>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</si>
  <si>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</si>
  <si>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</si>
  <si>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</si>
  <si>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</si>
  <si>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</si>
  <si>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</si>
  <si>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</si>
  <si>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</si>
  <si>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</si>
  <si>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</si>
  <si>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</si>
  <si>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</si>
  <si>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</si>
  <si>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</si>
  <si>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</si>
  <si>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</si>
  <si>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</si>
  <si>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</si>
  <si>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</si>
  <si>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</si>
  <si>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</si>
  <si>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</si>
  <si>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</si>
  <si>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</si>
  <si>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</si>
  <si>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</si>
  <si>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</si>
  <si>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</si>
  <si>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</si>
  <si>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</si>
  <si>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</si>
  <si>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</si>
  <si>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</si>
  <si>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</si>
  <si>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</si>
  <si>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</si>
  <si>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</si>
  <si>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</si>
  <si>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</si>
  <si>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</si>
  <si>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</si>
  <si>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</si>
  <si>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</si>
  <si>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</si>
  <si>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</si>
  <si>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</si>
  <si>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</si>
  <si>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</si>
  <si>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</si>
  <si>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</si>
  <si>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</si>
  <si>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</si>
  <si>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</si>
  <si>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</si>
  <si>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</si>
  <si>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</si>
  <si>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</si>
  <si>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</si>
  <si>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</si>
  <si>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</si>
  <si>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</si>
  <si>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</si>
  <si>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</si>
  <si>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</si>
  <si>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</si>
  <si>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</si>
  <si>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</si>
  <si>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</si>
  <si>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</si>
  <si>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</si>
  <si>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</si>
  <si>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</si>
  <si>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</si>
  <si>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</si>
  <si>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</si>
  <si>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</si>
  <si>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</si>
  <si>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</si>
  <si>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</si>
  <si>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</si>
  <si>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</si>
  <si>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</si>
  <si>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</si>
  <si>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</si>
  <si>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</si>
  <si>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</si>
  <si>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</si>
  <si>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</si>
  <si>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</si>
  <si>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</si>
  <si>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</si>
  <si>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</si>
  <si>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</si>
  <si>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</si>
  <si>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</si>
  <si>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</si>
  <si>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</si>
  <si>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</si>
  <si>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</si>
  <si>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</si>
  <si>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</si>
  <si>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</si>
  <si>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</si>
  <si>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</si>
  <si>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</si>
  <si>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</si>
  <si>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</si>
  <si>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</si>
  <si>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</si>
  <si>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</si>
  <si>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</si>
  <si>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</si>
  <si>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</si>
  <si>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</si>
  <si>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</si>
  <si>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</si>
  <si>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</si>
  <si>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</si>
  <si>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</si>
  <si>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</si>
  <si>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</si>
  <si>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</si>
  <si>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</si>
  <si>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</si>
  <si>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</si>
  <si>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</si>
  <si>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</si>
  <si>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</si>
  <si>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</si>
  <si>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</si>
  <si>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</si>
  <si>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</si>
  <si>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</si>
  <si>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</si>
  <si>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</si>
  <si>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</si>
  <si>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</si>
  <si>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</si>
  <si>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</si>
  <si>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</si>
  <si>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</si>
  <si>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</si>
  <si>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</si>
  <si>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</si>
  <si>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</si>
  <si>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</si>
  <si>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</si>
  <si>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</si>
  <si>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</si>
  <si>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</si>
  <si>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</si>
  <si>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</si>
  <si>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</si>
  <si>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</si>
  <si>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</si>
  <si>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</si>
  <si>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</si>
  <si>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</si>
  <si>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</si>
  <si>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</si>
  <si>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</si>
  <si>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</si>
  <si>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</si>
  <si>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</si>
  <si>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</si>
  <si>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</si>
  <si>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</si>
  <si>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</si>
  <si>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</si>
  <si>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</si>
  <si>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</si>
  <si>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</si>
  <si>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</si>
  <si>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</si>
  <si>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</si>
  <si>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</si>
  <si>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</si>
  <si>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</si>
  <si>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</si>
  <si>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</si>
  <si>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</si>
  <si>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</si>
  <si>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</si>
  <si>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</si>
  <si>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</si>
  <si>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</si>
  <si>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</si>
  <si>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</si>
  <si>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</si>
  <si>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</si>
  <si>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</si>
  <si>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</si>
  <si>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</si>
  <si>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</si>
  <si>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</si>
  <si>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</si>
  <si>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</si>
  <si>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</si>
  <si>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</si>
  <si>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</si>
  <si>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</si>
  <si>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</si>
  <si>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</si>
  <si>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</si>
  <si>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</si>
  <si>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</si>
  <si>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</si>
  <si>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</si>
  <si>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</si>
  <si>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</si>
  <si>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</si>
  <si>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</si>
  <si>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</si>
  <si>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</si>
  <si>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</si>
  <si>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</si>
  <si>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</si>
  <si>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</si>
  <si>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</si>
  <si>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</si>
  <si>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</si>
  <si>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</si>
  <si>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</si>
  <si>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</si>
  <si>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</si>
  <si>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</si>
  <si>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</si>
  <si>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</si>
  <si>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</si>
  <si>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</si>
  <si>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</si>
  <si>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</si>
  <si>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</si>
  <si>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</si>
  <si>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</si>
  <si>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</si>
  <si>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</si>
  <si>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</si>
  <si>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</si>
  <si>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</si>
  <si>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</si>
  <si>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</si>
  <si>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</si>
  <si>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</si>
  <si>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</si>
  <si>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</si>
  <si>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</si>
  <si>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</si>
  <si>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</si>
  <si>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</si>
  <si>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</si>
  <si>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</si>
  <si>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</si>
  <si>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</si>
  <si>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</si>
  <si>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</si>
  <si>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</si>
  <si>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</si>
  <si>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</si>
  <si>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</si>
  <si>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</si>
  <si>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</si>
  <si>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</si>
  <si>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</si>
  <si>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</si>
  <si>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</si>
  <si>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</si>
  <si>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</si>
  <si>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</si>
  <si>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</si>
  <si>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</si>
  <si>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</si>
  <si>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</si>
  <si>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</si>
  <si>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</si>
  <si>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</si>
  <si>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</si>
  <si>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</si>
  <si>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</si>
  <si>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</si>
  <si>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</si>
  <si>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</si>
  <si>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</si>
  <si>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</si>
  <si>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</si>
  <si>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</si>
  <si>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</si>
  <si>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</si>
  <si>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</si>
  <si>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</si>
  <si>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</si>
  <si>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</si>
  <si>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</si>
  <si>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</si>
  <si>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</si>
  <si>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</si>
  <si>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</si>
  <si>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</si>
  <si>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</si>
  <si>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</si>
  <si>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</si>
  <si>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</si>
  <si>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</si>
  <si>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</si>
  <si>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</si>
  <si>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</si>
  <si>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</si>
  <si>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</si>
  <si>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</si>
  <si>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</si>
  <si>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</si>
  <si>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</si>
  <si>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</si>
  <si>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</si>
  <si>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</si>
  <si>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</si>
  <si>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</si>
  <si>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</si>
  <si>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</si>
  <si>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</si>
  <si>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</si>
  <si>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</si>
  <si>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</si>
  <si>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</si>
  <si>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</si>
  <si>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</si>
  <si>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</si>
  <si>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</si>
  <si>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</si>
  <si>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</si>
  <si>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</si>
  <si>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</si>
  <si>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</si>
  <si>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</si>
  <si>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</si>
  <si>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</si>
  <si>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</si>
  <si>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</si>
  <si>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</si>
  <si>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</si>
  <si>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</si>
  <si>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</si>
  <si>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</si>
  <si>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</si>
  <si>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</si>
  <si>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</si>
  <si>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</si>
  <si>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</si>
  <si>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</si>
  <si>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</si>
  <si>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</si>
  <si>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</si>
  <si>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</si>
  <si>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</si>
  <si>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</si>
  <si>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</si>
  <si>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</si>
  <si>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</si>
  <si>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</si>
  <si>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</si>
  <si>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</si>
  <si>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</si>
  <si>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</si>
  <si>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</si>
  <si>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</si>
  <si>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</si>
  <si>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</si>
  <si>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</si>
  <si>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</si>
  <si>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</si>
  <si>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</si>
  <si>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</si>
  <si>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</si>
  <si>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</si>
  <si>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</si>
  <si>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</si>
  <si>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</si>
  <si>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</si>
  <si>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</si>
  <si>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</si>
  <si>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</si>
  <si>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</si>
  <si>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</si>
  <si>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</si>
  <si>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</si>
  <si>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</si>
  <si>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</si>
  <si>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</si>
  <si>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</si>
  <si>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</si>
  <si>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</si>
  <si>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</si>
  <si>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</si>
  <si>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</si>
  <si>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</si>
  <si>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</si>
  <si>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</si>
  <si>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</si>
  <si>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</si>
  <si>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</si>
  <si>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</si>
  <si>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</si>
  <si>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</si>
  <si>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</si>
  <si>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</si>
  <si>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</si>
  <si>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</si>
  <si>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</si>
  <si>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</si>
  <si>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</si>
  <si>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</si>
  <si>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</si>
  <si>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</si>
  <si>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</si>
  <si>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</si>
  <si>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</si>
  <si>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</si>
  <si>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</si>
  <si>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</si>
  <si>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</si>
  <si>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</si>
  <si>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</si>
  <si>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</si>
  <si>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</si>
  <si>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</si>
  <si>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</si>
  <si>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</si>
  <si>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</si>
  <si>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</si>
  <si>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</si>
  <si>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</si>
  <si>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</si>
  <si>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</si>
  <si>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</si>
  <si>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</si>
  <si>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</si>
  <si>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</si>
  <si>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</si>
  <si>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</si>
  <si>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</si>
  <si>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</si>
  <si>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</si>
  <si>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</si>
  <si>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</si>
  <si>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</si>
  <si>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</si>
  <si>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</si>
  <si>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</si>
  <si>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</si>
  <si>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</si>
  <si>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</si>
  <si>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</si>
  <si>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</si>
  <si>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</si>
  <si>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</si>
  <si>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</si>
  <si>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</si>
  <si>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</si>
  <si>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</si>
  <si>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</si>
  <si>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</si>
  <si>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</si>
  <si>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</si>
  <si>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</si>
  <si>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</si>
  <si>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</si>
  <si>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</si>
  <si>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</si>
  <si>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</si>
  <si>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</si>
  <si>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</si>
  <si>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</si>
  <si>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</si>
  <si>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</si>
  <si>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</si>
  <si>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</si>
  <si>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</si>
  <si>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</si>
  <si>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</si>
  <si>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</si>
  <si>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</si>
  <si>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</si>
  <si>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</si>
  <si>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</si>
  <si>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</si>
  <si>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</si>
  <si>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</si>
  <si>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</si>
  <si>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</si>
  <si>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</si>
  <si>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</si>
  <si>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</si>
  <si>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</si>
  <si>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</si>
  <si>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</si>
  <si>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</si>
  <si>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</si>
  <si>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</si>
  <si>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</si>
  <si>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</si>
  <si>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</si>
  <si>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</si>
  <si>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</si>
  <si>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</si>
  <si>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</si>
  <si>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</si>
  <si>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</si>
  <si>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</si>
  <si>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</si>
  <si>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</si>
  <si>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</si>
  <si>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</si>
  <si>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</si>
  <si>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</si>
  <si>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</si>
  <si>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</si>
  <si>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</si>
  <si>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</si>
  <si>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</si>
  <si>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</si>
  <si>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</si>
  <si>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</si>
  <si>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</si>
  <si>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</si>
  <si>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</si>
  <si>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</si>
  <si>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</si>
  <si>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</si>
  <si>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</si>
  <si>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</si>
  <si>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</si>
  <si>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</si>
  <si>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</si>
  <si>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</si>
  <si>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</si>
  <si>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</si>
  <si>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</si>
  <si>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</si>
  <si>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</si>
  <si>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</si>
  <si>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</si>
  <si>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</si>
  <si>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</si>
  <si>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</si>
  <si>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</si>
  <si>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</si>
  <si>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</si>
  <si>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</si>
  <si>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</si>
  <si>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</si>
  <si>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</si>
  <si>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</si>
  <si>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</si>
  <si>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</si>
  <si>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</si>
  <si>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</si>
  <si>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</si>
  <si>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</si>
  <si>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</si>
  <si>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</si>
  <si>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</si>
  <si>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</si>
  <si>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</si>
  <si>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</si>
  <si>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</si>
  <si>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</si>
  <si>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</si>
  <si>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</si>
  <si>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</si>
  <si>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</si>
  <si>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</si>
  <si>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</si>
  <si>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</si>
  <si>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</si>
  <si>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</si>
  <si>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</si>
  <si>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</si>
  <si>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</si>
  <si>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</si>
  <si>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</si>
  <si>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</si>
  <si>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</si>
  <si>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</si>
  <si>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</si>
  <si>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</si>
  <si>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</si>
  <si>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</si>
  <si>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</si>
  <si>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</si>
  <si>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</si>
  <si>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</si>
  <si>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</si>
  <si>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</si>
  <si>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</si>
  <si>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</si>
  <si>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</si>
  <si>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</si>
  <si>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</si>
  <si>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</si>
  <si>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</si>
  <si>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</si>
  <si>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</si>
  <si>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</si>
  <si>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</si>
  <si>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</si>
  <si>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</si>
  <si>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</si>
  <si>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</si>
  <si>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</si>
  <si>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</si>
  <si>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</si>
  <si>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</si>
  <si>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</si>
  <si>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</si>
  <si>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</si>
  <si>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</si>
  <si>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</si>
  <si>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</si>
  <si>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</si>
  <si>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</si>
  <si>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</si>
  <si>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</si>
  <si>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</si>
  <si>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</si>
  <si>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</si>
  <si>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</si>
  <si>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</si>
  <si>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</si>
  <si>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</si>
  <si>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</si>
  <si>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</si>
  <si>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</si>
  <si>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</si>
  <si>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</si>
  <si>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</si>
  <si>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</si>
  <si>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</si>
  <si>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</si>
  <si>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</si>
  <si>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</si>
  <si>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</si>
  <si>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</si>
  <si>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</si>
  <si>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</si>
  <si>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</si>
  <si>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</si>
  <si>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</si>
  <si>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</si>
  <si>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</si>
  <si>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</si>
  <si>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</si>
  <si>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</si>
  <si>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</si>
  <si>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</si>
  <si>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</si>
  <si>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</si>
  <si>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</si>
  <si>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</si>
  <si>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</si>
  <si>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</si>
  <si>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</si>
  <si>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</si>
  <si>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</si>
  <si>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</si>
  <si>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</si>
  <si>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</si>
  <si>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</si>
  <si>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</si>
  <si>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</si>
  <si>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</si>
  <si>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</si>
  <si>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</si>
  <si>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</si>
  <si>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</si>
  <si>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</si>
  <si>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</si>
  <si>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</si>
  <si>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</si>
  <si>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</si>
  <si>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</si>
  <si>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</si>
  <si>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</si>
  <si>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</si>
  <si>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</si>
  <si>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</si>
  <si>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</si>
  <si>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</si>
  <si>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</si>
  <si>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</si>
  <si>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</si>
  <si>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</si>
  <si>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</si>
  <si>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</si>
  <si>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</si>
  <si>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</si>
  <si>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</si>
  <si>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</si>
  <si>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</si>
  <si>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</si>
  <si>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</si>
  <si>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</si>
  <si>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</si>
  <si>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</si>
  <si>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</si>
  <si>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</si>
  <si>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</si>
  <si>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</si>
  <si>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</si>
  <si>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</si>
  <si>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</si>
  <si>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</si>
  <si>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</si>
  <si>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</si>
  <si>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</si>
  <si>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</si>
  <si>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</si>
  <si>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</si>
  <si>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</si>
  <si>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</si>
  <si>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</si>
  <si>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</si>
  <si>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</si>
  <si>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</si>
  <si>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</si>
  <si>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</si>
  <si>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</si>
  <si>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</si>
  <si>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</si>
  <si>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</si>
  <si>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</si>
  <si>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</si>
  <si>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</si>
  <si>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</si>
  <si>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</si>
  <si>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</si>
  <si>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</si>
  <si>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</si>
  <si>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</si>
  <si>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</si>
  <si>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</si>
  <si>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</si>
  <si>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</si>
  <si>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</si>
  <si>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</si>
  <si>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</si>
  <si>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</si>
  <si>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</si>
  <si>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</si>
  <si>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</si>
  <si>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</si>
  <si>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</si>
  <si>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</si>
  <si>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</si>
  <si>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</si>
  <si>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</si>
  <si>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</si>
  <si>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</si>
  <si>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</si>
  <si>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</si>
  <si>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</si>
  <si>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</si>
  <si>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</si>
  <si>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</si>
  <si>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</si>
  <si>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</si>
  <si>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</si>
  <si>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</si>
  <si>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</si>
  <si>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</si>
  <si>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</si>
  <si>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</si>
  <si>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</si>
  <si>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</si>
  <si>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</si>
  <si>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</si>
  <si>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</si>
  <si>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</si>
  <si>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</si>
  <si>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</si>
  <si>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</si>
  <si>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</si>
  <si>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</si>
  <si>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</si>
  <si>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</si>
  <si>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</si>
  <si>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</si>
  <si>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</si>
  <si>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</si>
  <si>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</si>
  <si>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</si>
  <si>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</si>
  <si>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</si>
  <si>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</si>
  <si>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</si>
  <si>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</si>
  <si>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</si>
  <si>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</si>
  <si>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</si>
  <si>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</si>
  <si>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</si>
  <si>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</si>
  <si>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</si>
  <si>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</si>
  <si>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</si>
  <si>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</si>
  <si>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</si>
  <si>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</si>
  <si>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</si>
  <si>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</si>
  <si>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</si>
  <si>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</si>
  <si>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</si>
  <si>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</si>
  <si>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</si>
  <si>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</si>
  <si>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</si>
  <si>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</si>
  <si>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</si>
  <si>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</si>
  <si>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</si>
  <si>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</si>
  <si>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</si>
  <si>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</si>
  <si>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</si>
  <si>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</si>
  <si>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</si>
  <si>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</si>
  <si>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</si>
  <si>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</si>
  <si>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</si>
  <si>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</si>
  <si>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</si>
  <si>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</si>
  <si>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</si>
  <si>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</si>
  <si>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</si>
  <si>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</si>
  <si>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</si>
  <si>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</si>
  <si>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</si>
  <si>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</si>
  <si>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</si>
  <si>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</si>
  <si>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</si>
  <si>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</si>
  <si>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</si>
  <si>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</si>
  <si>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</si>
  <si>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</si>
  <si>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</si>
  <si>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</si>
  <si>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</si>
  <si>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</si>
  <si>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</si>
  <si>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</si>
  <si>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</si>
  <si>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</si>
  <si>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</si>
  <si>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</si>
  <si>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</si>
  <si>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</si>
  <si>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</si>
  <si>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</si>
  <si>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</si>
  <si>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</si>
  <si>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</si>
  <si>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</si>
  <si>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</si>
  <si>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</si>
  <si>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</si>
  <si>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</si>
  <si>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</si>
  <si>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</si>
  <si>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</si>
  <si>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</si>
  <si>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</si>
  <si>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</si>
  <si>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</si>
  <si>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</si>
  <si>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</si>
  <si>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</si>
  <si>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</si>
  <si>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</si>
  <si>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</si>
  <si>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</si>
  <si>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</si>
  <si>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</si>
  <si>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</si>
  <si>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</si>
  <si>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</si>
  <si>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</si>
  <si>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</si>
  <si>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</si>
  <si>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</si>
  <si>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</si>
  <si>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</si>
  <si>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</si>
  <si>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</si>
  <si>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</si>
  <si>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</si>
  <si>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</si>
  <si>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</si>
  <si>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</si>
  <si>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</si>
  <si>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</si>
  <si>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</si>
  <si>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</si>
  <si>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</si>
  <si>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</si>
  <si>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</si>
  <si>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</si>
  <si>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</si>
  <si>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</si>
  <si>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</si>
  <si>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</si>
  <si>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</si>
  <si>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</si>
  <si>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</si>
  <si>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</si>
  <si>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</si>
  <si>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</si>
  <si>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</si>
  <si>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</si>
  <si>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</si>
  <si>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</si>
  <si>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</si>
  <si>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</si>
  <si>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</si>
  <si>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</si>
  <si>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</si>
  <si>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</si>
  <si>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</si>
  <si>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</si>
  <si>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</si>
  <si>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</si>
  <si>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</si>
  <si>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</si>
  <si>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</si>
  <si>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</si>
  <si>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</si>
  <si>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</si>
  <si>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</si>
  <si>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</si>
  <si>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</si>
  <si>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</si>
  <si>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</si>
  <si>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</si>
  <si>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</si>
  <si>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</si>
  <si>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</si>
  <si>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</si>
  <si>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</si>
  <si>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</si>
  <si>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</si>
  <si>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</si>
  <si>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</si>
  <si>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</si>
  <si>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</si>
  <si>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</si>
  <si>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</si>
  <si>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</si>
  <si>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</si>
  <si>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</si>
  <si>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</si>
  <si>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</si>
  <si>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</si>
  <si>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</si>
  <si>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</si>
  <si>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</si>
  <si>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</si>
  <si>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</si>
  <si>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</si>
  <si>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</si>
  <si>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</si>
  <si>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</si>
  <si>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</si>
  <si>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</si>
  <si>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</si>
  <si>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</si>
  <si>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</si>
  <si>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</si>
  <si>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</si>
  <si>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</si>
  <si>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</si>
  <si>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</si>
  <si>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</si>
  <si>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</si>
  <si>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</si>
  <si>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</si>
  <si>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</si>
  <si>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</si>
  <si>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</si>
  <si>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</si>
  <si>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</si>
  <si>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</si>
  <si>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</si>
  <si>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</si>
  <si>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</si>
  <si>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</si>
  <si>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</si>
  <si>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</si>
  <si>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</si>
  <si>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</si>
  <si>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</si>
  <si>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</si>
  <si>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</si>
  <si>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</si>
  <si>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</si>
  <si>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</si>
  <si>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</si>
  <si>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</si>
  <si>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</si>
  <si>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</si>
  <si>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</si>
  <si>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</si>
  <si>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</si>
  <si>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</si>
  <si>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</si>
  <si>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</si>
  <si>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</si>
  <si>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</si>
  <si>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</si>
  <si>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</si>
  <si>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</si>
  <si>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</si>
  <si>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</si>
  <si>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</si>
  <si>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</si>
  <si>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</si>
  <si>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</si>
  <si>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</si>
  <si>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</si>
  <si>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</si>
  <si>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</si>
  <si>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</si>
  <si>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</si>
  <si>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</si>
  <si>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</si>
  <si>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</si>
  <si>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</si>
  <si>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</si>
  <si>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</si>
  <si>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</si>
  <si>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</si>
  <si>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</si>
  <si>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</si>
  <si>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</si>
  <si>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</si>
  <si>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</si>
  <si>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</si>
  <si>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</si>
  <si>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</si>
  <si>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</si>
  <si>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</si>
  <si>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</si>
  <si>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</si>
  <si>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</si>
  <si>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</si>
  <si>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</si>
  <si>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</si>
  <si>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</si>
  <si>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</si>
  <si>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</si>
  <si>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</si>
  <si>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</si>
  <si>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</si>
  <si>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</si>
  <si>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</si>
  <si>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</si>
  <si>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</si>
  <si>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</si>
  <si>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</si>
  <si>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</si>
  <si>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</si>
  <si>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</si>
  <si>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</si>
  <si>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</si>
  <si>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</si>
  <si>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</si>
  <si>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</si>
  <si>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</si>
  <si>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</si>
  <si>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</si>
  <si>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</si>
  <si>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</si>
  <si>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</si>
  <si>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</si>
  <si>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</si>
  <si>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</si>
  <si>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</si>
  <si>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</si>
  <si>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</si>
  <si>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</si>
  <si>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</si>
  <si>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</si>
  <si>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</si>
  <si>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</si>
  <si>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</si>
  <si>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</si>
  <si>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</si>
  <si>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</si>
  <si>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</si>
  <si>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</si>
  <si>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</si>
  <si>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</si>
  <si>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</si>
  <si>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</si>
  <si>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</si>
  <si>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</si>
  <si>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</si>
  <si>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</si>
  <si>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</si>
  <si>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</si>
  <si>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</si>
  <si>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</si>
  <si>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</si>
  <si>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</si>
  <si>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</si>
  <si>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</si>
  <si>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</si>
  <si>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</si>
  <si>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</si>
  <si>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</si>
  <si>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</si>
  <si>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</si>
  <si>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</si>
  <si>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</si>
  <si>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</si>
  <si>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</si>
  <si>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</si>
  <si>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</si>
  <si>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</si>
  <si>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</si>
  <si>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</si>
  <si>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</si>
  <si>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</si>
  <si>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</si>
  <si>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</si>
  <si>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</si>
  <si>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</si>
  <si>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</si>
  <si>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</si>
  <si>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</si>
  <si>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</si>
  <si>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</si>
  <si>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</si>
  <si>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</si>
  <si>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</si>
  <si>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</si>
  <si>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</si>
  <si>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</si>
  <si>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</si>
  <si>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</si>
  <si>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</si>
  <si>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</si>
  <si>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</si>
  <si>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</si>
  <si>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</si>
  <si>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</si>
  <si>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</si>
  <si>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</si>
  <si>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</si>
  <si>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</si>
  <si>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</si>
  <si>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</si>
  <si>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</si>
  <si>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</si>
  <si>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</si>
  <si>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</si>
  <si>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</si>
  <si>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</si>
  <si>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</si>
  <si>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</si>
  <si>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</si>
  <si>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</si>
  <si>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</si>
  <si>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</si>
  <si>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</si>
  <si>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</si>
  <si>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</si>
  <si>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</si>
  <si>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</si>
  <si>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</si>
  <si>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</si>
  <si>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</si>
  <si>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</si>
  <si>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</si>
  <si>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</si>
  <si>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</si>
  <si>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</si>
  <si>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</si>
  <si>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</si>
  <si>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</si>
  <si>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</si>
  <si>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</si>
  <si>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</si>
  <si>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</si>
  <si>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</si>
  <si>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</si>
  <si>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</si>
  <si>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</si>
  <si>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</si>
  <si>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</si>
  <si>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</si>
  <si>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</si>
  <si>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</si>
  <si>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</si>
  <si>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</si>
  <si>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</si>
  <si>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</si>
  <si>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</si>
  <si>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</si>
  <si>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</si>
  <si>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</si>
  <si>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</si>
  <si>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</si>
  <si>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</si>
  <si>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</si>
  <si>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</si>
  <si>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</si>
  <si>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</si>
  <si>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</si>
  <si>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</si>
  <si>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</si>
  <si>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</si>
  <si>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</si>
  <si>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</si>
  <si>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</si>
  <si>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</si>
  <si>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</si>
  <si>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</si>
  <si>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</si>
  <si>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</si>
  <si>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</si>
  <si>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</si>
  <si>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</si>
  <si>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</si>
  <si>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</si>
  <si>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</si>
  <si>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</si>
  <si>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</si>
  <si>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</si>
  <si>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</si>
  <si>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</si>
  <si>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</si>
  <si>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</si>
  <si>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</si>
  <si>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</si>
  <si>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</si>
  <si>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</si>
  <si>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</si>
  <si>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</si>
  <si>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</si>
  <si>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</si>
  <si>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</si>
  <si>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</si>
  <si>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</si>
  <si>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</si>
  <si>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</si>
  <si>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</si>
  <si>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</si>
  <si>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</si>
  <si>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</si>
  <si>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</si>
  <si>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</si>
  <si>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</si>
  <si>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</si>
  <si>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</si>
  <si>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</si>
  <si>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</si>
  <si>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</si>
  <si>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</si>
  <si>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</si>
  <si>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</si>
  <si>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</si>
  <si>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</si>
  <si>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</si>
  <si>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</si>
  <si>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</si>
  <si>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</si>
  <si>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</si>
  <si>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</si>
  <si>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</si>
  <si>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</si>
  <si>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</si>
  <si>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</si>
  <si>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</si>
  <si>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</si>
  <si>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</si>
  <si>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</si>
  <si>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</si>
  <si>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</si>
  <si>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</si>
  <si>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</si>
  <si>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</si>
  <si>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</si>
  <si>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</si>
  <si>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</si>
  <si>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</si>
  <si>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</si>
  <si>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</si>
  <si>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</si>
  <si>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</si>
  <si>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</si>
  <si>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</si>
  <si>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</si>
  <si>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</si>
  <si>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</si>
  <si>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</si>
  <si>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</si>
  <si>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</si>
  <si>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</si>
  <si>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</si>
  <si>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</si>
  <si>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</si>
  <si>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</si>
  <si>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</si>
  <si>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</si>
  <si>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</si>
  <si>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</si>
  <si>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</si>
  <si>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</si>
  <si>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</si>
  <si>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</si>
  <si>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</si>
  <si>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</si>
  <si>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</si>
  <si>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</si>
  <si>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</si>
  <si>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</si>
  <si>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</si>
  <si>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</si>
  <si>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</si>
  <si>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</si>
  <si>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</si>
  <si>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</si>
  <si>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</si>
  <si>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</si>
  <si>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</si>
  <si>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</si>
  <si>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</si>
  <si>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</si>
  <si>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</si>
  <si>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</si>
  <si>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</si>
  <si>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</si>
  <si>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</si>
  <si>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</si>
  <si>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</si>
  <si>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</si>
  <si>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</si>
  <si>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</si>
  <si>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</si>
  <si>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</si>
  <si>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</si>
  <si>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</si>
  <si>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</si>
  <si>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</si>
  <si>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</si>
  <si>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</si>
  <si>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</si>
  <si>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</si>
  <si>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</si>
  <si>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</si>
  <si>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</si>
  <si>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</si>
  <si>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</si>
  <si>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</si>
  <si>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</si>
  <si>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</si>
  <si>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</si>
  <si>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</si>
  <si>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</si>
  <si>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</si>
  <si>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</si>
  <si>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</si>
  <si>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</si>
  <si>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</si>
  <si>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</si>
  <si>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</si>
  <si>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</si>
  <si>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</si>
  <si>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</si>
  <si>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</si>
  <si>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</si>
  <si>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</si>
  <si>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</si>
  <si>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</si>
  <si>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</si>
  <si>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</si>
  <si>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</si>
  <si>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</si>
  <si>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</si>
  <si>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</si>
  <si>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</si>
  <si>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</si>
  <si>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</si>
  <si>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</si>
  <si>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</si>
  <si>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</si>
  <si>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</si>
  <si>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</si>
  <si>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</si>
  <si>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</si>
  <si>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</si>
  <si>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</si>
  <si>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</si>
  <si>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</si>
  <si>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</si>
  <si>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</si>
  <si>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</si>
  <si>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</si>
  <si>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</si>
  <si>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</si>
  <si>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</si>
  <si>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</si>
  <si>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</si>
  <si>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</si>
  <si>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</si>
  <si>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</si>
  <si>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</si>
  <si>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</si>
  <si>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</si>
  <si>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</si>
  <si>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</si>
  <si>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</si>
  <si>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</si>
  <si>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</si>
  <si>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</si>
  <si>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</si>
  <si>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</si>
  <si>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</si>
  <si>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</si>
  <si>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</si>
  <si>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</si>
  <si>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</si>
  <si>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</si>
  <si>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</si>
  <si>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</si>
  <si>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</si>
  <si>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</si>
  <si>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</si>
  <si>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</si>
  <si>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</si>
  <si>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</si>
  <si>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</si>
  <si>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</si>
  <si>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</si>
  <si>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</si>
  <si>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</si>
  <si>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</si>
  <si>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</si>
  <si>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</si>
  <si>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</si>
  <si>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</si>
  <si>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</si>
  <si>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</si>
  <si>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</si>
  <si>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</si>
  <si>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</si>
  <si>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</si>
  <si>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</si>
  <si>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</si>
  <si>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</si>
  <si>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</si>
  <si>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</si>
  <si>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</si>
  <si>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</si>
  <si>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</si>
  <si>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</si>
  <si>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</si>
  <si>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</si>
  <si>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</si>
  <si>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</si>
  <si>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</si>
  <si>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</si>
  <si>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</si>
  <si>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</si>
  <si>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</si>
  <si>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</si>
  <si>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</si>
  <si>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</si>
  <si>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</si>
  <si>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</si>
  <si>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</si>
  <si>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</si>
  <si>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</si>
  <si>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</si>
  <si>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</si>
  <si>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</si>
  <si>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</si>
  <si>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</si>
  <si>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</si>
  <si>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</si>
  <si>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</si>
  <si>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</si>
  <si>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</si>
  <si>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</si>
  <si>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</si>
  <si>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</si>
  <si>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</si>
  <si>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</si>
  <si>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</si>
  <si>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</si>
  <si>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</si>
  <si>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</si>
  <si>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</si>
  <si>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</si>
  <si>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</si>
  <si>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</si>
  <si>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</si>
  <si>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</si>
  <si>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</si>
  <si>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</si>
  <si>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</si>
  <si>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</si>
  <si>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</si>
  <si>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</si>
  <si>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</si>
  <si>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</si>
  <si>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</si>
  <si>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</si>
  <si>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</si>
  <si>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</si>
  <si>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</si>
  <si>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</si>
  <si>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</si>
  <si>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</si>
  <si>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</si>
  <si>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</si>
  <si>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</si>
  <si>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</si>
  <si>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</si>
  <si>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</si>
  <si>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</si>
  <si>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</si>
  <si>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</si>
  <si>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</si>
  <si>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</si>
  <si>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</si>
  <si>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</si>
  <si>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</si>
  <si>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</si>
  <si>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</si>
  <si>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</si>
  <si>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</si>
  <si>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</si>
  <si>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</si>
  <si>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</si>
  <si>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</si>
  <si>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</si>
  <si>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</si>
  <si>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</si>
  <si>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</si>
  <si>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</si>
  <si>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</si>
  <si>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</si>
  <si>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</si>
  <si>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</si>
  <si>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</si>
  <si>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</si>
  <si>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</si>
  <si>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</si>
  <si>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</si>
  <si>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</si>
  <si>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</si>
  <si>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</si>
  <si>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</si>
  <si>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</si>
  <si>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</si>
  <si>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</si>
  <si>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</si>
  <si>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</si>
  <si>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</si>
  <si>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</si>
  <si>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</si>
  <si>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</si>
  <si>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</si>
  <si>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</si>
  <si>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</si>
  <si>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</si>
  <si>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</si>
  <si>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</si>
  <si>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</si>
  <si>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</si>
  <si>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</si>
  <si>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</si>
  <si>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</si>
  <si>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</si>
  <si>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</si>
  <si>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</si>
  <si>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</si>
  <si>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</si>
  <si>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</si>
  <si>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</si>
  <si>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</si>
  <si>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</si>
  <si>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</si>
  <si>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</si>
  <si>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</si>
  <si>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</si>
  <si>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</si>
  <si>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</si>
  <si>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</si>
  <si>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</si>
  <si>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</si>
  <si>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</si>
  <si>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</si>
  <si>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</si>
  <si>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</si>
  <si>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</si>
  <si>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</si>
  <si>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</si>
  <si>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</si>
  <si>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</si>
  <si>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</si>
  <si>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</si>
  <si>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</si>
  <si>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</si>
  <si>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</si>
  <si>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</si>
  <si>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</si>
  <si>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</si>
  <si>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</si>
  <si>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</si>
  <si>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</si>
  <si>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</si>
  <si>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</si>
  <si>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</si>
  <si>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</si>
  <si>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</si>
  <si>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</si>
  <si>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</si>
  <si>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</si>
  <si>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</si>
  <si>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</si>
  <si>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</si>
  <si>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</si>
  <si>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</si>
  <si>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</si>
  <si>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</si>
  <si>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</si>
  <si>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</si>
  <si>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</si>
  <si>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</si>
  <si>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</si>
  <si>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</si>
  <si>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</si>
  <si>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</si>
  <si>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</si>
  <si>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</si>
  <si>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</si>
  <si>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</si>
  <si>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</si>
  <si>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</si>
  <si>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</si>
  <si>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</si>
  <si>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</si>
  <si>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</si>
  <si>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</si>
  <si>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</si>
  <si>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</si>
  <si>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</si>
  <si>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</si>
  <si>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</si>
  <si>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</si>
  <si>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</si>
  <si>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</si>
  <si>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</si>
  <si>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</si>
  <si>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</si>
  <si>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</si>
  <si>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</si>
  <si>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</si>
  <si>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</si>
  <si>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</si>
  <si>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</si>
  <si>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</si>
  <si>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</si>
  <si>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</si>
  <si>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</si>
  <si>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</si>
  <si>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</si>
  <si>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</si>
  <si>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</si>
  <si>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</si>
  <si>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</si>
  <si>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</si>
  <si>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</si>
  <si>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</si>
  <si>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</si>
  <si>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</si>
  <si>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</si>
  <si>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</si>
  <si>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</si>
  <si>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</si>
  <si>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</si>
  <si>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</si>
  <si>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</si>
  <si>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</si>
  <si>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</si>
  <si>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</si>
  <si>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</si>
  <si>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</si>
  <si>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</si>
  <si>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</si>
  <si>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</si>
  <si>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</si>
  <si>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</si>
  <si>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</si>
  <si>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</si>
  <si>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</si>
  <si>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</si>
  <si>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</si>
  <si>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</si>
  <si>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</si>
  <si>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</si>
  <si>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</si>
  <si>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</si>
  <si>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</si>
  <si>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</si>
  <si>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</si>
  <si>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</si>
  <si>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</si>
  <si>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</si>
  <si>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</si>
  <si>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</si>
  <si>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</si>
  <si>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</si>
  <si>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</si>
  <si>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</si>
  <si>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</si>
  <si>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</si>
  <si>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</si>
  <si>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</si>
  <si>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</si>
  <si>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</si>
  <si>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</si>
  <si>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</si>
  <si>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</si>
  <si>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</si>
  <si>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</si>
  <si>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</si>
  <si>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</si>
  <si>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</si>
  <si>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</si>
  <si>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</si>
  <si>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</si>
  <si>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</si>
  <si>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</si>
  <si>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</si>
  <si>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</si>
  <si>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</si>
  <si>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</si>
  <si>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</si>
  <si>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</si>
  <si>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</si>
  <si>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</si>
  <si>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</si>
  <si>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</si>
  <si>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</si>
  <si>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</si>
  <si>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</si>
  <si>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</si>
  <si>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</si>
  <si>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</si>
  <si>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</si>
  <si>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</si>
  <si>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</si>
  <si>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</si>
  <si>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</si>
  <si>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</si>
  <si>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</si>
  <si>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</si>
  <si>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</si>
  <si>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</si>
  <si>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</si>
  <si>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</si>
  <si>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</si>
  <si>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</si>
  <si>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</si>
  <si>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</si>
  <si>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</si>
  <si>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</si>
  <si>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</si>
  <si>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</si>
  <si>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</si>
  <si>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</si>
  <si>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</si>
  <si>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</si>
  <si>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</si>
  <si>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</si>
  <si>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</si>
  <si>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</si>
  <si>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</si>
  <si>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</si>
  <si>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</si>
  <si>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</si>
  <si>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</si>
  <si>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</si>
  <si>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</si>
  <si>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</si>
  <si>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</si>
  <si>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</si>
  <si>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</si>
  <si>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</si>
  <si>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</si>
  <si>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</si>
  <si>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</si>
  <si>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</si>
  <si>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</si>
  <si>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</si>
  <si>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</si>
  <si>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</si>
  <si>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</si>
  <si>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</si>
  <si>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</si>
  <si>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</si>
  <si>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</si>
  <si>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</si>
  <si>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</si>
  <si>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</si>
  <si>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</si>
  <si>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</si>
  <si>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</si>
  <si>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</si>
  <si>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</si>
  <si>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</si>
  <si>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</si>
  <si>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</si>
  <si>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</si>
  <si>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</si>
  <si>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</si>
  <si>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</si>
  <si>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</si>
  <si>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</si>
  <si>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</si>
  <si>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</si>
  <si>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</si>
  <si>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</si>
  <si>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</si>
  <si>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</si>
  <si>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</si>
  <si>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</si>
  <si>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</si>
  <si>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</si>
  <si>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</si>
  <si>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</si>
  <si>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</si>
  <si>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</si>
  <si>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</si>
  <si>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</si>
  <si>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</si>
  <si>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</si>
  <si>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</si>
  <si>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</si>
  <si>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</si>
  <si>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</si>
  <si>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</si>
  <si>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</si>
  <si>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</si>
  <si>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</si>
  <si>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</si>
  <si>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</si>
  <si>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</si>
  <si>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</si>
  <si>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</si>
  <si>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</si>
  <si>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</si>
  <si>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</si>
  <si>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</si>
  <si>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</si>
  <si>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</si>
  <si>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</si>
  <si>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</si>
  <si>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</si>
  <si>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</si>
  <si>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</si>
  <si>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</si>
  <si>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</si>
  <si>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</si>
  <si>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</si>
  <si>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</si>
  <si>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</si>
  <si>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</si>
  <si>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</si>
  <si>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</si>
  <si>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</si>
  <si>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</si>
  <si>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</si>
  <si>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</si>
  <si>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</si>
  <si>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</si>
  <si>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</si>
  <si>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</si>
  <si>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</si>
  <si>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</si>
  <si>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</si>
  <si>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</si>
  <si>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</si>
  <si>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</si>
  <si>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</si>
  <si>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</si>
  <si>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</si>
  <si>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</si>
  <si>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</si>
  <si>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</si>
  <si>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</si>
  <si>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</si>
  <si>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</si>
  <si>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</si>
  <si>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</si>
  <si>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</si>
  <si>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</si>
  <si>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</si>
  <si>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</si>
  <si>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</si>
  <si>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</si>
  <si>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</si>
  <si>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</si>
  <si>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</si>
  <si>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</si>
  <si>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</si>
  <si>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</si>
  <si>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</si>
  <si>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</si>
  <si>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</si>
  <si>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</si>
  <si>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</si>
  <si>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</si>
  <si>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</si>
  <si>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</si>
  <si>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</si>
  <si>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</si>
  <si>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</si>
  <si>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</si>
  <si>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</si>
  <si>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</si>
  <si>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</si>
  <si>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</si>
  <si>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</si>
  <si>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</si>
  <si>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</si>
  <si>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</si>
  <si>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</si>
  <si>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</si>
  <si>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</si>
  <si>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</si>
  <si>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</si>
  <si>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</si>
  <si>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</si>
  <si>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</si>
  <si>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</si>
  <si>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</si>
  <si>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</si>
  <si>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</si>
  <si>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</si>
  <si>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</si>
  <si>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</si>
  <si>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</si>
  <si>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</si>
  <si>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</si>
  <si>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</si>
  <si>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</si>
  <si>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</si>
  <si>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</si>
  <si>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</si>
  <si>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</si>
  <si>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</si>
  <si>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</si>
  <si>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</si>
  <si>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</si>
  <si>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</si>
  <si>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</si>
  <si>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</si>
  <si>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</si>
  <si>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</si>
  <si>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</si>
  <si>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</si>
  <si>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</si>
  <si>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</si>
  <si>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</si>
  <si>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</si>
  <si>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</si>
  <si>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</si>
  <si>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</si>
  <si>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</si>
  <si>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</si>
  <si>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</si>
  <si>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</si>
  <si>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</si>
  <si>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</si>
  <si>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</si>
  <si>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</si>
  <si>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</si>
  <si>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</si>
  <si>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</si>
  <si>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</si>
  <si>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</si>
  <si>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</si>
  <si>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</si>
  <si>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</si>
  <si>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</si>
  <si>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</si>
  <si>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</si>
  <si>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</si>
  <si>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</si>
  <si>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</si>
  <si>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</si>
  <si>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</si>
  <si>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</si>
  <si>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</si>
  <si>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</si>
  <si>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</si>
  <si>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</si>
  <si>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</si>
  <si>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</si>
  <si>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</si>
  <si>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</si>
  <si>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</si>
  <si>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</si>
  <si>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</si>
  <si>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</si>
  <si>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</si>
  <si>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</si>
  <si>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</si>
  <si>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</si>
  <si>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</si>
  <si>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</si>
  <si>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</si>
  <si>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</si>
  <si>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</si>
  <si>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</si>
  <si>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</si>
  <si>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</si>
  <si>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</si>
  <si>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</si>
  <si>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</si>
  <si>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</si>
  <si>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</si>
  <si>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</si>
  <si>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</si>
  <si>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</si>
  <si>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</si>
  <si>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</si>
  <si>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</si>
  <si>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</si>
  <si>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</si>
  <si>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</si>
  <si>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</si>
  <si>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</si>
  <si>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</si>
  <si>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</si>
  <si>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</si>
  <si>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</si>
  <si>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</si>
  <si>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</si>
  <si>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</si>
  <si>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</si>
  <si>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</si>
  <si>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</si>
  <si>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</si>
  <si>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</si>
  <si>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</si>
  <si>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</si>
  <si>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</si>
  <si>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</si>
  <si>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</si>
  <si>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</si>
  <si>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</si>
  <si>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</si>
  <si>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</si>
  <si>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</si>
  <si>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</si>
  <si>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</si>
  <si>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</si>
  <si>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</si>
  <si>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</si>
  <si>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</si>
  <si>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</si>
  <si>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</si>
  <si>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</si>
  <si>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</si>
  <si>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</si>
  <si>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</si>
  <si>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</si>
  <si>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</si>
  <si>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</si>
  <si>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</si>
  <si>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</si>
  <si>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</si>
  <si>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</si>
  <si>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</si>
  <si>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</si>
  <si>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</si>
  <si>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</si>
  <si>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</si>
  <si>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</si>
  <si>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</si>
  <si>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</si>
  <si>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</si>
  <si>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</si>
  <si>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</si>
  <si>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</si>
  <si>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</si>
  <si>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</si>
  <si>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</si>
  <si>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</si>
  <si>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</si>
  <si>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</si>
  <si>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</si>
  <si>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</si>
  <si>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</si>
  <si>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</si>
  <si>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</si>
  <si>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</si>
  <si>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</si>
  <si>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</si>
  <si>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</si>
  <si>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</si>
  <si>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</si>
  <si>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</si>
  <si>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</si>
  <si>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</si>
  <si>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</si>
  <si>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</si>
  <si>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</si>
  <si>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</si>
  <si>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</si>
  <si>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</si>
  <si>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</si>
  <si>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</si>
  <si>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</si>
  <si>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</si>
  <si>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</si>
  <si>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</si>
  <si>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</si>
  <si>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</si>
  <si>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</si>
  <si>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</si>
  <si>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</si>
  <si>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</si>
  <si>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</si>
  <si>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</si>
  <si>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</si>
  <si>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</si>
  <si>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</si>
  <si>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</si>
  <si>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</si>
  <si>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</si>
  <si>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</si>
  <si>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</si>
  <si>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</si>
  <si>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</si>
  <si>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</si>
  <si>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</si>
  <si>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</si>
  <si>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</si>
  <si>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</si>
  <si>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</si>
  <si>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</si>
  <si>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</si>
  <si>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</si>
  <si>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</si>
  <si>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</si>
  <si>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</si>
  <si>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</si>
  <si>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</si>
  <si>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</si>
  <si>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</si>
  <si>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</si>
  <si>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</si>
  <si>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</si>
  <si>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</si>
  <si>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</si>
  <si>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</si>
  <si>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</si>
  <si>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</si>
  <si>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</si>
  <si>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</si>
  <si>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</si>
  <si>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</si>
  <si>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</si>
  <si>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</si>
  <si>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</si>
  <si>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</si>
  <si>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</si>
  <si>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</si>
  <si>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</si>
  <si>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</si>
  <si>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</si>
  <si>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</si>
  <si>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</si>
  <si>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</si>
  <si>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</si>
  <si>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</si>
  <si>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</si>
  <si>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</si>
  <si>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</si>
  <si>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</si>
  <si>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</si>
  <si>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</si>
  <si>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</si>
  <si>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</si>
  <si>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</si>
  <si>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</si>
  <si>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</si>
  <si>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</si>
  <si>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</si>
  <si>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</si>
  <si>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</si>
  <si>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</si>
  <si>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</si>
  <si>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</si>
  <si>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</si>
  <si>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</si>
  <si>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</si>
  <si>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</si>
  <si>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</si>
  <si>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</si>
  <si>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</si>
  <si>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</si>
  <si>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</si>
  <si>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</si>
  <si>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</si>
  <si>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</si>
  <si>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</si>
  <si>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</si>
  <si>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</si>
  <si>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</si>
  <si>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</si>
  <si>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</si>
  <si>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</si>
  <si>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</si>
  <si>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</si>
  <si>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</si>
  <si>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</si>
  <si>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</si>
  <si>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</si>
  <si>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</si>
  <si>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</si>
  <si>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</si>
  <si>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</si>
  <si>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</si>
  <si>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</si>
  <si>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</si>
  <si>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</si>
  <si>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</si>
  <si>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</si>
  <si>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</si>
  <si>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</si>
  <si>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</si>
  <si>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</si>
  <si>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</si>
  <si>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</si>
  <si>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</si>
  <si>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</si>
  <si>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</si>
  <si>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</si>
  <si>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</si>
  <si>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</si>
  <si>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</si>
  <si>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</si>
  <si>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</si>
  <si>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</si>
  <si>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</si>
  <si>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</si>
  <si>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</si>
  <si>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</si>
  <si>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</si>
  <si>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</si>
  <si>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</si>
  <si>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</si>
  <si>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</si>
  <si>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</si>
  <si>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</si>
  <si>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</si>
  <si>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</si>
  <si>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</si>
  <si>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</si>
  <si>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</si>
  <si>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</si>
  <si>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</si>
  <si>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</si>
  <si>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</si>
  <si>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</si>
  <si>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</si>
  <si>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</si>
  <si>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</si>
  <si>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</si>
  <si>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</si>
  <si>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</si>
  <si>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</si>
  <si>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</si>
  <si>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</si>
  <si>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</si>
  <si>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</si>
  <si>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</si>
  <si>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</si>
  <si>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</si>
  <si>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</si>
  <si>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</si>
  <si>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</si>
  <si>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</si>
  <si>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</si>
  <si>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</si>
  <si>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</si>
  <si>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</si>
  <si>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</si>
  <si>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</si>
  <si>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</si>
  <si>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</si>
  <si>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</si>
  <si>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</si>
  <si>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</si>
  <si>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</si>
  <si>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</si>
  <si>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</si>
  <si>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</si>
  <si>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</si>
  <si>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</si>
  <si>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</si>
  <si>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</si>
  <si>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</si>
  <si>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</si>
  <si>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</si>
  <si>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</si>
  <si>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</si>
  <si>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</si>
  <si>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</si>
  <si>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</si>
  <si>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</si>
  <si>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</si>
  <si>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</si>
  <si>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</si>
  <si>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</si>
  <si>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</si>
  <si>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</si>
  <si>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</si>
  <si>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</si>
  <si>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</si>
  <si>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</si>
  <si>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</si>
  <si>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</si>
  <si>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</si>
  <si>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</si>
  <si>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</si>
  <si>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</si>
  <si>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</si>
  <si>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</si>
  <si>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</si>
  <si>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</si>
  <si>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</si>
  <si>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</si>
  <si>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</si>
  <si>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</si>
  <si>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</si>
  <si>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</si>
  <si>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</si>
  <si>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</si>
  <si>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</si>
  <si>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</si>
  <si>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</si>
  <si>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</si>
  <si>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</si>
  <si>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</si>
  <si>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</si>
  <si>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</si>
  <si>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</si>
  <si>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</si>
  <si>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</si>
  <si>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</si>
  <si>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</si>
  <si>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</si>
  <si>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</si>
  <si>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</si>
  <si>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</si>
  <si>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</si>
  <si>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</si>
  <si>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</si>
  <si>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</si>
  <si>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</si>
  <si>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</si>
  <si>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</si>
  <si>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</si>
  <si>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</si>
  <si>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</si>
  <si>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</si>
  <si>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</si>
  <si>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</si>
  <si>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</si>
  <si>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</si>
  <si>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</si>
  <si>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</si>
  <si>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</si>
  <si>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</si>
  <si>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</si>
  <si>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</si>
  <si>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</si>
  <si>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</si>
  <si>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</si>
  <si>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</si>
  <si>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</si>
  <si>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</si>
  <si>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</si>
  <si>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</si>
  <si>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</si>
  <si>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</si>
  <si>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</si>
  <si>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</si>
  <si>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</si>
  <si>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</si>
  <si>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</si>
  <si>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</si>
  <si>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</si>
  <si>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</si>
  <si>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</si>
  <si>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</si>
  <si>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</si>
  <si>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</si>
  <si>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</si>
  <si>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</si>
  <si>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</si>
  <si>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</si>
  <si>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</si>
  <si>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</si>
  <si>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</si>
  <si>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</si>
  <si>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</si>
  <si>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</si>
  <si>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</si>
  <si>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</si>
  <si>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</si>
  <si>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</si>
  <si>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</si>
  <si>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</si>
  <si>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</si>
  <si>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</si>
  <si>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</si>
  <si>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</si>
  <si>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</si>
  <si>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</si>
  <si>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</si>
  <si>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</si>
  <si>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</si>
  <si>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</si>
  <si>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</si>
  <si>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</si>
  <si>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</si>
  <si>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</si>
  <si>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</si>
  <si>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</si>
  <si>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</si>
  <si>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</si>
  <si>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</si>
  <si>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</si>
  <si>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</si>
  <si>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</si>
  <si>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</si>
  <si>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</si>
  <si>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</si>
  <si>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</si>
  <si>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</si>
  <si>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</si>
  <si>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</si>
  <si>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</si>
  <si>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</si>
  <si>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</si>
  <si>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</si>
  <si>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</si>
  <si>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</si>
  <si>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</si>
  <si>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</si>
  <si>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</si>
  <si>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</si>
  <si>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</si>
  <si>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</si>
  <si>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</si>
  <si>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</si>
  <si>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</si>
  <si>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</si>
  <si>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</si>
  <si>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</si>
  <si>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</si>
  <si>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</si>
  <si>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</si>
  <si>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</si>
  <si>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</si>
  <si>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</si>
  <si>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</si>
  <si>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</si>
  <si>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</si>
  <si>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</si>
  <si>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</si>
  <si>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</si>
  <si>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</si>
  <si>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</si>
  <si>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</si>
  <si>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</si>
  <si>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</si>
  <si>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</si>
  <si>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</si>
  <si>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</si>
  <si>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</si>
  <si>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</si>
  <si>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</si>
  <si>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</si>
  <si>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</si>
  <si>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</si>
  <si>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</si>
  <si>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</si>
  <si>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</si>
  <si>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</si>
  <si>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</si>
  <si>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</si>
  <si>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</si>
  <si>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</si>
  <si>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</si>
  <si>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</si>
  <si>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</si>
  <si>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</si>
  <si>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</si>
  <si>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</si>
  <si>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</si>
  <si>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</si>
  <si>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</si>
  <si>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</si>
  <si>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</si>
  <si>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</si>
  <si>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</si>
  <si>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</si>
  <si>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</si>
  <si>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</si>
  <si>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</si>
  <si>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</si>
  <si>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</si>
  <si>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</si>
  <si>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</si>
  <si>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</si>
  <si>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</si>
  <si>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</si>
  <si>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</si>
  <si>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</si>
  <si>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</si>
  <si>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</si>
  <si>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</si>
  <si>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</si>
  <si>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</si>
  <si>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</si>
  <si>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</si>
  <si>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</si>
  <si>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</si>
  <si>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</si>
  <si>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</si>
  <si>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</si>
  <si>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</si>
  <si>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</si>
  <si>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</si>
  <si>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</si>
  <si>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</si>
  <si>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</si>
  <si>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</si>
  <si>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</si>
  <si>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</si>
  <si>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</si>
  <si>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</si>
  <si>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</si>
  <si>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</si>
  <si>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</si>
  <si>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</si>
  <si>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</si>
  <si>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</si>
  <si>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</si>
  <si>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</si>
  <si>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</si>
  <si>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</si>
  <si>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</si>
  <si>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</si>
  <si>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</si>
  <si>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</si>
  <si>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</si>
  <si>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</si>
  <si>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</si>
  <si>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</si>
  <si>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</si>
  <si>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</si>
  <si>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</si>
  <si>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</si>
  <si>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</si>
  <si>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</si>
  <si>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</si>
  <si>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</si>
  <si>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</si>
  <si>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</si>
  <si>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</si>
  <si>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</si>
  <si>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</si>
  <si>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</si>
  <si>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</si>
  <si>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</si>
  <si>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</si>
  <si>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</si>
  <si>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</si>
  <si>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</si>
  <si>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</si>
  <si>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</si>
  <si>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</si>
  <si>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</si>
  <si>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</si>
  <si>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</si>
  <si>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</si>
  <si>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</si>
  <si>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</si>
  <si>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</si>
  <si>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</si>
  <si>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</si>
  <si>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</si>
  <si>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</si>
  <si>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</si>
  <si>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</si>
  <si>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</si>
  <si>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</si>
  <si>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</si>
  <si>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</si>
  <si>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</si>
  <si>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</si>
  <si>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</si>
  <si>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</si>
  <si>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</si>
  <si>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</si>
  <si>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</si>
  <si>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</si>
  <si>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</si>
  <si>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</si>
  <si>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</si>
  <si>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</si>
  <si>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</si>
  <si>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</si>
  <si>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</si>
  <si>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</si>
  <si>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</si>
  <si>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</si>
  <si>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</si>
  <si>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</si>
  <si>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</si>
  <si>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</si>
  <si>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</si>
  <si>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</si>
  <si>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</si>
  <si>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</si>
  <si>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</si>
  <si>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</si>
  <si>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</si>
  <si>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</si>
  <si>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</si>
  <si>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</si>
  <si>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</si>
  <si>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</si>
  <si>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</si>
  <si>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</si>
  <si>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</si>
  <si>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</si>
  <si>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</si>
  <si>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</si>
  <si>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</si>
  <si>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</si>
  <si>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</si>
  <si>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</si>
  <si>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</si>
  <si>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</si>
  <si>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</si>
  <si>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</si>
  <si>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</si>
  <si>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</si>
  <si>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</si>
  <si>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</si>
  <si>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</si>
  <si>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</si>
  <si>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</si>
  <si>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</si>
  <si>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</si>
  <si>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</si>
  <si>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</si>
  <si>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</si>
  <si>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</si>
  <si>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</si>
  <si>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</si>
  <si>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</si>
  <si>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</si>
  <si>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</si>
  <si>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</si>
  <si>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</si>
  <si>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</si>
  <si>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</si>
  <si>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</si>
  <si>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</si>
  <si>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</si>
  <si>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</si>
  <si>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</si>
  <si>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</si>
  <si>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</si>
  <si>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</si>
  <si>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</si>
  <si>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</si>
  <si>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</si>
  <si>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</si>
  <si>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</si>
  <si>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</si>
  <si>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</si>
  <si>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</si>
  <si>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</si>
  <si>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</si>
  <si>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</si>
  <si>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</si>
  <si>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</si>
  <si>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</si>
  <si>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</si>
  <si>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</si>
  <si>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</si>
  <si>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</si>
  <si>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</si>
  <si>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</si>
  <si>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</si>
  <si>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</si>
  <si>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</si>
  <si>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</si>
  <si>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</si>
  <si>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</si>
  <si>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</si>
  <si>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</si>
  <si>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</si>
  <si>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</si>
  <si>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</si>
  <si>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</si>
  <si>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</si>
  <si>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</si>
  <si>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</si>
  <si>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</si>
  <si>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</si>
  <si>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</si>
  <si>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</si>
  <si>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</si>
  <si>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</si>
  <si>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</si>
  <si>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</si>
  <si>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</si>
  <si>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</si>
  <si>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</si>
  <si>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</si>
  <si>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</si>
  <si>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</si>
  <si>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</si>
  <si>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</si>
  <si>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</si>
  <si>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</si>
  <si>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</si>
  <si>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</si>
  <si>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</si>
  <si>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</si>
  <si>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</si>
  <si>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</si>
  <si>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</si>
  <si>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</si>
  <si>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</si>
  <si>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</si>
  <si>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</si>
  <si>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</si>
  <si>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</si>
  <si>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</si>
  <si>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</si>
  <si>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</si>
  <si>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</si>
  <si>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</si>
  <si>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</si>
  <si>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</si>
  <si>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</si>
  <si>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</si>
  <si>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</si>
  <si>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</si>
  <si>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</si>
  <si>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</si>
  <si>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</si>
  <si>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</si>
  <si>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</si>
  <si>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</si>
  <si>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</si>
  <si>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</si>
  <si>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</si>
  <si>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</si>
  <si>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</si>
  <si>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</si>
  <si>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</si>
  <si>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</si>
  <si>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</si>
  <si>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</si>
  <si>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</si>
  <si>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</si>
  <si>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</si>
  <si>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</si>
  <si>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</si>
  <si>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</si>
  <si>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</si>
  <si>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</si>
  <si>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</si>
  <si>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</si>
  <si>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</si>
  <si>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</si>
  <si>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</si>
  <si>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</si>
  <si>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</si>
  <si>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</si>
  <si>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</si>
  <si>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</si>
  <si>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</si>
  <si>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</si>
  <si>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</si>
  <si>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</si>
  <si>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</si>
  <si>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</si>
  <si>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</si>
  <si>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</si>
  <si>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</si>
  <si>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</si>
  <si>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</si>
  <si>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</si>
  <si>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</si>
  <si>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</si>
  <si>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</si>
  <si>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</si>
  <si>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</si>
  <si>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</si>
  <si>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</si>
  <si>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</si>
  <si>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</si>
  <si>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</si>
  <si>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</si>
  <si>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</si>
  <si>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</si>
  <si>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</si>
  <si>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</si>
  <si>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</si>
  <si>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</si>
  <si>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</si>
  <si>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</si>
  <si>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</si>
  <si>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</si>
  <si>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</si>
  <si>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</si>
  <si>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</si>
  <si>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</si>
  <si>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</si>
  <si>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</si>
  <si>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</si>
  <si>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</si>
  <si>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</si>
  <si>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</si>
  <si>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</si>
  <si>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</si>
  <si>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</si>
  <si>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</si>
  <si>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</si>
  <si>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</si>
  <si>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</si>
  <si>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</si>
  <si>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</si>
  <si>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</si>
  <si>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</si>
  <si>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</si>
  <si>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</si>
  <si>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</si>
  <si>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</si>
  <si>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</si>
  <si>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</si>
  <si>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</si>
  <si>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</si>
  <si>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</si>
  <si>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</si>
  <si>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</si>
  <si>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</si>
  <si>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</si>
  <si>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</si>
  <si>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</si>
  <si>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</si>
  <si>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</si>
  <si>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</si>
  <si>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</si>
  <si>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</si>
  <si>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</si>
  <si>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</si>
  <si>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</si>
  <si>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</si>
  <si>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</si>
  <si>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</si>
  <si>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</si>
  <si>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</si>
  <si>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</si>
  <si>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</si>
  <si>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</si>
  <si>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</si>
  <si>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</si>
  <si>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</si>
  <si>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</si>
  <si>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</si>
  <si>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</si>
  <si>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</si>
  <si>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</si>
  <si>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</si>
  <si>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</si>
  <si>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</si>
  <si>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</si>
  <si>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</si>
  <si>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</si>
  <si>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</si>
  <si>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</si>
  <si>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</si>
  <si>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</si>
  <si>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</si>
  <si>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</si>
  <si>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</si>
  <si>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</si>
  <si>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</si>
  <si>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</si>
  <si>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</si>
  <si>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</si>
  <si>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</si>
  <si>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</si>
  <si>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</si>
  <si>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</si>
  <si>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</si>
  <si>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</si>
  <si>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</si>
  <si>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</si>
  <si>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</si>
  <si>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</si>
  <si>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</si>
  <si>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</si>
  <si>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</si>
  <si>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</si>
  <si>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</si>
  <si>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</si>
  <si>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</si>
  <si>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</si>
  <si>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</si>
  <si>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</si>
  <si>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</si>
  <si>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</si>
  <si>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</si>
  <si>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</si>
  <si>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</si>
  <si>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</si>
  <si>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</si>
  <si>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</si>
  <si>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</si>
  <si>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</si>
  <si>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</si>
  <si>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</si>
  <si>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</si>
  <si>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</si>
  <si>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</si>
  <si>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</si>
  <si>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</si>
  <si>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</si>
  <si>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</si>
  <si>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</si>
  <si>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</si>
  <si>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</si>
  <si>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</si>
  <si>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</si>
  <si>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</si>
  <si>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</si>
  <si>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</si>
  <si>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</si>
  <si>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</si>
  <si>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</si>
  <si>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</si>
  <si>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</si>
  <si>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</si>
  <si>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</si>
  <si>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</si>
  <si>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</si>
  <si>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</si>
  <si>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</si>
  <si>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</si>
  <si>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</si>
  <si>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</si>
  <si>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</si>
  <si>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</si>
  <si>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</si>
  <si>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</si>
  <si>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</si>
  <si>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</si>
  <si>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</si>
  <si>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</si>
  <si>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</si>
  <si>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</si>
  <si>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</si>
  <si>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</si>
  <si>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</si>
  <si>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</si>
  <si>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</si>
  <si>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</si>
  <si>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</si>
  <si>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</si>
  <si>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</si>
  <si>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</si>
  <si>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</si>
  <si>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</si>
  <si>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</si>
  <si>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</si>
  <si>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</si>
  <si>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</si>
  <si>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</si>
  <si>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</si>
  <si>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</si>
  <si>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</si>
  <si>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</si>
  <si>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</si>
  <si>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</si>
  <si>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</si>
  <si>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</si>
  <si>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</si>
  <si>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</si>
  <si>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</si>
  <si>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</si>
  <si>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</si>
  <si>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</si>
  <si>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</si>
  <si>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</si>
  <si>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</si>
  <si>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</si>
  <si>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</si>
  <si>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</si>
  <si>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</si>
  <si>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</si>
  <si>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</si>
  <si>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</si>
  <si>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</si>
  <si>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</si>
  <si>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</si>
  <si>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</si>
  <si>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</si>
  <si>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</si>
  <si>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</si>
  <si>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</si>
  <si>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</si>
  <si>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</si>
  <si>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</si>
  <si>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</si>
  <si>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</si>
  <si>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</si>
  <si>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</si>
  <si>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</si>
  <si>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</si>
  <si>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</si>
  <si>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</si>
  <si>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</si>
  <si>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</si>
  <si>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</si>
  <si>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</si>
  <si>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</si>
  <si>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</si>
  <si>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</si>
  <si>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</si>
  <si>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</si>
  <si>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</si>
  <si>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</si>
  <si>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</si>
  <si>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</si>
  <si>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</si>
  <si>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</si>
  <si>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</si>
  <si>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</si>
  <si>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</si>
  <si>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</si>
  <si>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</si>
  <si>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</si>
  <si>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</si>
  <si>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</si>
  <si>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</si>
  <si>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</si>
  <si>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</si>
  <si>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</si>
  <si>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</si>
  <si>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</si>
  <si>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</si>
  <si>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</si>
  <si>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</si>
  <si>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</si>
  <si>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</si>
  <si>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</si>
  <si>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</si>
  <si>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</si>
  <si>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</si>
  <si>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</si>
  <si>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</si>
  <si>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</si>
  <si>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</si>
  <si>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</si>
  <si>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</si>
  <si>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</si>
  <si>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</si>
  <si>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</si>
  <si>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</si>
  <si>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</si>
  <si>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</si>
  <si>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</si>
  <si>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</si>
  <si>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</si>
  <si>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</si>
  <si>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</si>
  <si>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</si>
  <si>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</si>
  <si>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</si>
  <si>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</si>
  <si>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</si>
  <si>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</si>
  <si>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</si>
  <si>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</si>
  <si>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</si>
  <si>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</si>
  <si>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</si>
  <si>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</si>
  <si>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</si>
  <si>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</si>
  <si>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</si>
  <si>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</si>
  <si>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</si>
  <si>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</si>
  <si>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</si>
  <si>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</si>
  <si>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</si>
  <si>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</si>
  <si>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</si>
  <si>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</si>
  <si>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</si>
  <si>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</si>
  <si>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</si>
  <si>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</si>
  <si>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</si>
  <si>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</si>
  <si>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</si>
  <si>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</si>
  <si>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</si>
  <si>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</si>
  <si>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</si>
  <si>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</si>
  <si>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</si>
  <si>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</si>
  <si>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</si>
  <si>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</si>
  <si>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</si>
  <si>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</si>
  <si>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</si>
  <si>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</si>
  <si>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</si>
  <si>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</si>
  <si>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</si>
  <si>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</si>
  <si>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</si>
  <si>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</si>
  <si>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</si>
  <si>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</si>
  <si>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</si>
  <si>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</si>
  <si>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</si>
  <si>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</si>
  <si>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</si>
  <si>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</si>
  <si>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</si>
  <si>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</si>
  <si>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</si>
  <si>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</si>
  <si>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</si>
  <si>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</si>
  <si>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</si>
  <si>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</si>
  <si>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</si>
  <si>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</si>
  <si>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</si>
  <si>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</si>
  <si>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</si>
  <si>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</si>
  <si>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</si>
  <si>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</si>
  <si>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</si>
  <si>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</si>
  <si>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</si>
  <si>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</si>
  <si>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</si>
  <si>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</si>
  <si>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</si>
  <si>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</si>
  <si>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</si>
  <si>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</si>
  <si>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</si>
  <si>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</si>
  <si>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</si>
  <si>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</si>
  <si>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</si>
  <si>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</si>
  <si>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</si>
  <si>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</si>
  <si>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</si>
  <si>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</si>
  <si>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</si>
  <si>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</si>
  <si>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</si>
  <si>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</si>
  <si>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</si>
  <si>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</si>
  <si>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</si>
  <si>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</si>
  <si>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</si>
  <si>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</si>
  <si>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</si>
  <si>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</si>
  <si>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</si>
  <si>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</si>
  <si>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</si>
  <si>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</si>
  <si>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</si>
  <si>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</si>
  <si>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</si>
  <si>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</si>
  <si>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</si>
  <si>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</si>
  <si>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</si>
  <si>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</si>
  <si>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</si>
  <si>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</si>
  <si>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</si>
  <si>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</si>
  <si>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</si>
  <si>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</si>
  <si>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</si>
  <si>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</si>
  <si>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</si>
  <si>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</si>
  <si>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</si>
  <si>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</si>
  <si>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</si>
  <si>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</si>
  <si>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</si>
  <si>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</si>
  <si>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</si>
  <si>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</si>
  <si>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</si>
  <si>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</si>
  <si>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</si>
  <si>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</si>
  <si>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</si>
  <si>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</si>
  <si>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</si>
  <si>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</si>
  <si>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</si>
  <si>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</si>
  <si>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</si>
  <si>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</si>
  <si>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</si>
  <si>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</si>
  <si>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</si>
  <si>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</si>
  <si>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</si>
  <si>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</si>
  <si>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</si>
  <si>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</si>
  <si>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</si>
  <si>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</si>
  <si>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</si>
  <si>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</si>
  <si>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</si>
  <si>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</si>
  <si>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</si>
  <si>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</si>
  <si>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</si>
  <si>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</si>
  <si>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</si>
  <si>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</si>
  <si>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</si>
  <si>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</si>
  <si>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</si>
  <si>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</si>
  <si>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</si>
  <si>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</si>
  <si>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</si>
  <si>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</si>
  <si>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</si>
  <si>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</si>
  <si>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</si>
  <si>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</si>
  <si>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</si>
  <si>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</si>
  <si>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</si>
  <si>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</si>
  <si>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</si>
  <si>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</si>
  <si>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</si>
  <si>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</si>
  <si>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</si>
  <si>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</si>
  <si>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</si>
  <si>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</si>
  <si>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</si>
  <si>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</si>
  <si>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</si>
  <si>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</si>
  <si>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</si>
  <si>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</si>
  <si>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</si>
  <si>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</si>
  <si>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</si>
  <si>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</si>
  <si>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</si>
  <si>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</si>
  <si>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</si>
  <si>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</si>
  <si>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</si>
  <si>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</si>
  <si>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</si>
  <si>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</si>
  <si>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</si>
  <si>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</si>
  <si>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</si>
  <si>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</si>
  <si>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</si>
  <si>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</si>
  <si>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</si>
  <si>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</si>
  <si>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</si>
  <si>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</si>
  <si>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</si>
  <si>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</si>
  <si>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</si>
  <si>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</si>
  <si>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</si>
  <si>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</si>
  <si>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</si>
  <si>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</si>
  <si>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</si>
  <si>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</si>
  <si>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</si>
  <si>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</si>
  <si>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</si>
  <si>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</si>
  <si>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</si>
  <si>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</si>
  <si>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</si>
  <si>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</si>
  <si>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</si>
  <si>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</si>
  <si>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</si>
  <si>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</si>
  <si>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</si>
  <si>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</si>
  <si>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</si>
  <si>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</si>
  <si>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</si>
  <si>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</si>
  <si>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</si>
  <si>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</si>
  <si>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</si>
  <si>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</si>
  <si>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</si>
  <si>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</si>
  <si>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</si>
  <si>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</si>
  <si>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</si>
  <si>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</si>
  <si>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</si>
  <si>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</si>
  <si>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</si>
  <si>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</si>
  <si>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</si>
  <si>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</si>
  <si>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</si>
  <si>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</si>
  <si>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</si>
  <si>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</si>
  <si>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</si>
  <si>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</si>
  <si>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</si>
  <si>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</si>
  <si>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</si>
  <si>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</si>
  <si>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</si>
  <si>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</si>
  <si>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</si>
  <si>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</si>
  <si>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</si>
  <si>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</si>
  <si>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</si>
  <si>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</si>
  <si>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</si>
  <si>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</si>
  <si>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</si>
  <si>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</si>
  <si>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</si>
  <si>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</si>
  <si>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</si>
  <si>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</si>
  <si>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</si>
  <si>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</si>
  <si>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</si>
  <si>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</si>
  <si>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</si>
  <si>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</si>
  <si>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</si>
  <si>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</si>
  <si>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</si>
  <si>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</si>
  <si>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</si>
  <si>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</si>
  <si>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</si>
  <si>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</si>
  <si>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</si>
  <si>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</si>
  <si>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</si>
  <si>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</si>
  <si>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</si>
  <si>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</si>
  <si>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</si>
  <si>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</si>
  <si>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</si>
  <si>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</si>
  <si>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</si>
  <si>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</si>
  <si>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</si>
  <si>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</si>
  <si>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</si>
  <si>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</si>
  <si>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</si>
  <si>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</si>
  <si>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</si>
  <si>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</si>
  <si>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</si>
  <si>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</si>
  <si>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</si>
  <si>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</si>
  <si>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</si>
  <si>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</si>
  <si>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</si>
  <si>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</si>
  <si>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</si>
  <si>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</si>
  <si>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</si>
  <si>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</si>
  <si>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</si>
  <si>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</si>
  <si>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</si>
  <si>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</si>
  <si>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</si>
  <si>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</si>
  <si>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</si>
  <si>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</si>
  <si>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</si>
  <si>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</si>
  <si>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</si>
  <si>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</si>
  <si>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</si>
  <si>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</si>
  <si>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</si>
  <si>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</si>
  <si>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</si>
  <si>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</si>
  <si>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</si>
  <si>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</si>
  <si>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</si>
  <si>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</si>
  <si>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</si>
  <si>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</si>
  <si>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</si>
  <si>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</si>
  <si>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</si>
  <si>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</si>
  <si>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</si>
  <si>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</si>
  <si>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</si>
  <si>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</si>
  <si>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</si>
  <si>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</si>
  <si>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</si>
  <si>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</si>
  <si>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</si>
  <si>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</si>
  <si>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</si>
  <si>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</si>
  <si>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</si>
  <si>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</si>
  <si>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</si>
  <si>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</si>
  <si>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</si>
  <si>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</si>
  <si>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</si>
  <si>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</si>
  <si>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</si>
  <si>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</si>
  <si>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</si>
  <si>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</si>
  <si>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</si>
  <si>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</si>
  <si>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</si>
  <si>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</si>
  <si>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</si>
  <si>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</si>
  <si>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</si>
  <si>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</si>
  <si>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</si>
  <si>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</si>
  <si>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</si>
  <si>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</si>
  <si>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</si>
  <si>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</si>
  <si>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</si>
  <si>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</si>
  <si>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</si>
  <si>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</si>
  <si>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</si>
  <si>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</si>
  <si>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</si>
  <si>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</si>
  <si>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</si>
  <si>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</si>
  <si>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</si>
  <si>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</si>
  <si>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</si>
  <si>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</si>
  <si>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</si>
  <si>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</si>
  <si>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</si>
  <si>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</si>
  <si>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</si>
  <si>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</si>
  <si>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</si>
  <si>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</si>
  <si>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</si>
  <si>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</si>
  <si>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</si>
  <si>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</si>
  <si>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</si>
  <si>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</si>
  <si>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</si>
  <si>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</si>
  <si>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</si>
  <si>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</si>
  <si>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</si>
  <si>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</si>
  <si>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</si>
  <si>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</si>
  <si>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</si>
  <si>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</si>
  <si>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</si>
  <si>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</si>
  <si>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</si>
  <si>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</si>
  <si>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</si>
  <si>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</si>
  <si>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</si>
  <si>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</si>
  <si>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</si>
  <si>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</si>
  <si>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</si>
  <si>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</si>
  <si>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</si>
  <si>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</si>
  <si>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</si>
  <si>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</si>
  <si>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</si>
  <si>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</si>
  <si>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</si>
  <si>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</si>
  <si>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</si>
  <si>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</si>
  <si>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</si>
  <si>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</si>
  <si>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</si>
  <si>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</si>
  <si>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</si>
  <si>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</si>
  <si>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</si>
  <si>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</si>
  <si>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</si>
  <si>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</si>
  <si>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</si>
  <si>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</si>
  <si>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</si>
  <si>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</si>
  <si>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</si>
  <si>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</si>
  <si>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</si>
  <si>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</si>
  <si>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</si>
  <si>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</si>
  <si>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</si>
  <si>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</si>
  <si>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</si>
  <si>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</si>
  <si>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</si>
  <si>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</si>
  <si>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</si>
  <si>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</si>
  <si>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</si>
  <si>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</si>
  <si>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</si>
  <si>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</si>
  <si>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</si>
  <si>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</si>
  <si>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</si>
  <si>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</si>
  <si>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</si>
  <si>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</si>
  <si>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</si>
  <si>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</si>
  <si>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</si>
  <si>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</si>
  <si>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</si>
  <si>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</si>
  <si>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</si>
  <si>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</si>
  <si>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</si>
  <si>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</si>
  <si>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</si>
  <si>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</si>
  <si>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</si>
  <si>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</si>
  <si>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</si>
  <si>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</si>
  <si>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</si>
  <si>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</si>
  <si>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</si>
  <si>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</si>
  <si>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</si>
  <si>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</si>
  <si>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</si>
  <si>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</si>
  <si>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</si>
  <si>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</si>
  <si>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</si>
  <si>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</si>
  <si>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</si>
  <si>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</si>
  <si>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</si>
  <si>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</si>
  <si>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</si>
  <si>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</si>
  <si>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</si>
  <si>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</si>
  <si>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</si>
  <si>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</si>
  <si>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</si>
  <si>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</si>
  <si>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</si>
  <si>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</si>
  <si>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</si>
  <si>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</si>
  <si>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</si>
  <si>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</si>
  <si>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</si>
  <si>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</si>
  <si>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</si>
  <si>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</si>
  <si>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</si>
  <si>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</si>
  <si>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</si>
  <si>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</si>
  <si>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</si>
  <si>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</si>
  <si>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</si>
  <si>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</si>
  <si>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</si>
  <si>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</si>
  <si>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</si>
  <si>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</si>
  <si>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</si>
  <si>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</si>
  <si>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</si>
  <si>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</si>
  <si>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</si>
  <si>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</si>
  <si>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</si>
  <si>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</si>
  <si>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</si>
  <si>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</si>
  <si>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</si>
  <si>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</si>
  <si>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</si>
  <si>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</si>
  <si>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</si>
  <si>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</si>
  <si>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</si>
  <si>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</si>
  <si>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</si>
  <si>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</si>
  <si>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</si>
  <si>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</si>
  <si>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</si>
  <si>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</si>
  <si>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</si>
  <si>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</si>
  <si>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</si>
  <si>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</si>
  <si>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</si>
  <si>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</si>
  <si>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</si>
  <si>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</si>
  <si>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</si>
  <si>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</si>
  <si>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</si>
  <si>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</si>
  <si>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</si>
  <si>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</si>
  <si>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</si>
  <si>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</si>
  <si>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</si>
  <si>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</si>
  <si>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</si>
  <si>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</si>
  <si>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</si>
  <si>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</si>
  <si>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</si>
  <si>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</si>
  <si>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</si>
  <si>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</si>
  <si>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</si>
  <si>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</si>
  <si>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</si>
  <si>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</si>
  <si>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</si>
  <si>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</si>
  <si>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</si>
  <si>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</si>
  <si>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</si>
  <si>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</si>
  <si>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</si>
  <si>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</si>
  <si>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</si>
  <si>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</si>
  <si>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</si>
  <si>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</si>
  <si>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</si>
  <si>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</si>
  <si>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</si>
  <si>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</si>
  <si>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</si>
  <si>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</si>
  <si>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</si>
  <si>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</si>
  <si>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</si>
  <si>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</si>
  <si>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</si>
  <si>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</si>
  <si>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</si>
  <si>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</si>
  <si>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</si>
  <si>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</si>
  <si>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</si>
  <si>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</si>
  <si>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</si>
  <si>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</si>
  <si>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</si>
  <si>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</si>
  <si>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</si>
  <si>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</si>
  <si>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</si>
  <si>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</si>
  <si>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</si>
  <si>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</si>
  <si>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</si>
  <si>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</si>
  <si>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</si>
  <si>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</si>
  <si>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</si>
  <si>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</si>
  <si>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</si>
  <si>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</si>
  <si>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</si>
  <si>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</si>
  <si>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</si>
  <si>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</si>
  <si>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</si>
  <si>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</si>
  <si>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</si>
  <si>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</si>
  <si>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</si>
  <si>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</si>
  <si>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</si>
  <si>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</si>
  <si>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</si>
  <si>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</si>
  <si>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</si>
  <si>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</si>
  <si>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</si>
  <si>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</si>
  <si>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</si>
  <si>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</si>
  <si>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</si>
  <si>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</si>
  <si>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</si>
  <si>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</si>
  <si>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</si>
  <si>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</si>
  <si>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</si>
  <si>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</si>
  <si>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</si>
  <si>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</si>
  <si>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</si>
  <si>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</si>
  <si>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</si>
  <si>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</si>
  <si>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</si>
  <si>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</si>
  <si>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</si>
  <si>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</si>
  <si>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</si>
  <si>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</si>
  <si>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</si>
  <si>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</si>
  <si>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</si>
  <si>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</si>
  <si>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</si>
  <si>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</si>
  <si>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</si>
  <si>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</si>
  <si>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</si>
  <si>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</si>
  <si>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</si>
  <si>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</si>
  <si>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</si>
  <si>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</si>
  <si>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</si>
  <si>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</si>
  <si>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</si>
  <si>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</si>
  <si>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</si>
  <si>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</si>
  <si>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</si>
  <si>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</si>
  <si>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</si>
  <si>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</si>
  <si>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</si>
  <si>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</si>
  <si>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</si>
  <si>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</si>
  <si>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</si>
  <si>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</si>
  <si>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</si>
  <si>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</si>
  <si>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</si>
  <si>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</si>
  <si>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</si>
  <si>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</si>
  <si>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</si>
  <si>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</si>
  <si>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</si>
  <si>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</si>
  <si>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</si>
  <si>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</si>
  <si>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</si>
  <si>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</si>
  <si>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</si>
  <si>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</si>
  <si>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</si>
  <si>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</si>
  <si>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</si>
  <si>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</si>
  <si>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</si>
  <si>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</si>
  <si>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</si>
  <si>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</si>
  <si>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</si>
  <si>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</si>
  <si>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</si>
  <si>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</si>
  <si>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</si>
  <si>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</si>
  <si>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</si>
  <si>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</si>
  <si>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</si>
  <si>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</si>
  <si>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</si>
  <si>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</si>
  <si>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</si>
  <si>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</si>
  <si>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</si>
  <si>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</si>
  <si>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</si>
  <si>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</si>
  <si>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</si>
  <si>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</si>
  <si>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</si>
  <si>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</si>
  <si>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</si>
  <si>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</si>
  <si>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</si>
  <si>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</si>
  <si>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</si>
  <si>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</si>
  <si>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</si>
  <si>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</si>
  <si>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</si>
  <si>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</si>
  <si>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</si>
  <si>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</si>
  <si>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</si>
  <si>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</si>
  <si>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</si>
  <si>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</si>
  <si>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</si>
  <si>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</si>
  <si>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</si>
  <si>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</si>
  <si>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</si>
  <si>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</si>
  <si>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</si>
  <si>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</si>
  <si>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</si>
  <si>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</si>
  <si>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</si>
  <si>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</si>
  <si>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</si>
  <si>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</si>
  <si>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</si>
  <si>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</si>
  <si>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</si>
  <si>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</si>
  <si>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</si>
  <si>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</si>
  <si>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</si>
  <si>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</si>
  <si>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</si>
  <si>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</si>
  <si>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</si>
  <si>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</si>
  <si>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</si>
  <si>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</si>
  <si>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</si>
  <si>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</si>
  <si>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</si>
  <si>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</si>
  <si>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</si>
  <si>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</si>
  <si>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</si>
  <si>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</si>
  <si>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</si>
  <si>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</si>
  <si>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</si>
  <si>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</si>
  <si>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</si>
  <si>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</si>
  <si>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</si>
  <si>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</si>
  <si>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</si>
  <si>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</si>
  <si>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</si>
  <si>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</si>
  <si>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</si>
  <si>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</si>
  <si>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</si>
  <si>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</si>
  <si>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</si>
  <si>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</si>
  <si>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</si>
  <si>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</si>
  <si>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</si>
  <si>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</si>
  <si>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</si>
  <si>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</si>
  <si>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</si>
  <si>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</si>
  <si>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</si>
  <si>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</si>
  <si>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</si>
  <si>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</si>
  <si>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</si>
  <si>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</si>
  <si>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</si>
  <si>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</si>
  <si>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</si>
  <si>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</si>
  <si>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</si>
  <si>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</si>
  <si>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</si>
  <si>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</si>
  <si>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</si>
  <si>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</si>
  <si>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</si>
  <si>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</si>
  <si>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</si>
  <si>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</si>
  <si>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</si>
  <si>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</si>
  <si>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</si>
  <si>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</si>
  <si>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</si>
  <si>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</si>
  <si>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</si>
  <si>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</si>
  <si>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</si>
  <si>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</si>
  <si>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</si>
  <si>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</si>
  <si>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</si>
  <si>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</si>
  <si>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</si>
  <si>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</si>
  <si>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</si>
  <si>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</si>
  <si>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</si>
  <si>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</si>
  <si>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</si>
  <si>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</si>
  <si>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</si>
  <si>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</si>
  <si>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</si>
  <si>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</si>
  <si>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</si>
  <si>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</si>
  <si>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</si>
  <si>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</si>
  <si>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</si>
  <si>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</si>
  <si>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</si>
  <si>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</si>
  <si>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</si>
  <si>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</si>
  <si>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</si>
  <si>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</si>
  <si>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</si>
  <si>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</si>
  <si>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</si>
  <si>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</si>
  <si>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</si>
  <si>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</si>
  <si>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</si>
  <si>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</si>
  <si>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</si>
  <si>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</si>
  <si>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</si>
  <si>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</si>
  <si>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</si>
  <si>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</si>
  <si>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</si>
  <si>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</si>
  <si>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</si>
  <si>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</si>
  <si>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</si>
  <si>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</si>
  <si>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</si>
  <si>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</si>
  <si>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</si>
  <si>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</si>
  <si>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</si>
  <si>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</si>
  <si>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</si>
  <si>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</si>
  <si>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</si>
  <si>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</si>
  <si>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</si>
  <si>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</si>
  <si>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</si>
  <si>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</si>
  <si>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</si>
  <si>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</si>
  <si>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</si>
  <si>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</si>
  <si>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</si>
  <si>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</si>
  <si>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</si>
  <si>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</si>
  <si>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</si>
  <si>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</si>
  <si>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</si>
  <si>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</si>
  <si>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</si>
  <si>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</si>
  <si>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</si>
  <si>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</si>
  <si>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</si>
  <si>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</si>
  <si>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</si>
  <si>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</si>
  <si>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</si>
  <si>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</si>
  <si>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</si>
  <si>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</si>
  <si>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</si>
  <si>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</si>
  <si>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</si>
  <si>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</si>
  <si>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</si>
  <si>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</si>
  <si>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</si>
  <si>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</si>
  <si>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</si>
  <si>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</si>
  <si>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</si>
  <si>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</si>
  <si>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</si>
  <si>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</si>
  <si>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</si>
  <si>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</si>
  <si>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</si>
  <si>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</si>
  <si>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</si>
  <si>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</si>
  <si>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</si>
  <si>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</si>
  <si>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</si>
  <si>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</si>
  <si>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</si>
  <si>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</si>
  <si>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</si>
  <si>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</si>
  <si>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</si>
  <si>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</si>
  <si>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</si>
  <si>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</si>
  <si>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</si>
  <si>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</si>
  <si>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</si>
  <si>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</si>
  <si>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</si>
  <si>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</si>
  <si>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</si>
  <si>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</si>
  <si>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</si>
  <si>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</si>
  <si>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</si>
  <si>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</si>
  <si>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</si>
  <si>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</si>
  <si>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</si>
  <si>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</si>
  <si>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</si>
  <si>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</si>
  <si>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</si>
  <si>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</si>
  <si>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</si>
  <si>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</si>
  <si>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</si>
  <si>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</si>
  <si>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</si>
  <si>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</si>
  <si>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</si>
  <si>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</si>
  <si>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</si>
  <si>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</si>
  <si>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</si>
  <si>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</si>
  <si>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</si>
  <si>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</si>
  <si>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</si>
  <si>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</si>
  <si>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</si>
  <si>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</si>
  <si>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</si>
  <si>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</si>
  <si>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</si>
  <si>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</si>
  <si>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</si>
  <si>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</si>
  <si>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</si>
  <si>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</si>
  <si>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</si>
  <si>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</si>
  <si>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</si>
  <si>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</si>
  <si>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</si>
  <si>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</si>
  <si>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</si>
  <si>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</si>
  <si>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</si>
  <si>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</si>
  <si>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</si>
  <si>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</si>
  <si>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</si>
  <si>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</si>
  <si>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</si>
  <si>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</si>
  <si>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</si>
  <si>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</si>
  <si>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</si>
  <si>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</si>
  <si>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</si>
  <si>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</si>
  <si>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</si>
  <si>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</si>
  <si>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</si>
  <si>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</si>
  <si>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</si>
  <si>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</si>
  <si>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</si>
  <si>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</si>
  <si>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</si>
  <si>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</si>
  <si>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</si>
  <si>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</si>
  <si>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</si>
  <si>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</si>
  <si>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</si>
  <si>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</si>
  <si>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</si>
  <si>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</si>
  <si>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</si>
  <si>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</si>
  <si>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</si>
  <si>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</si>
  <si>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</si>
  <si>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</si>
  <si>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</si>
  <si>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</si>
  <si>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</si>
  <si>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</si>
  <si>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</si>
  <si>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</si>
  <si>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</si>
  <si>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</si>
  <si>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</si>
  <si>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</si>
  <si>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</si>
  <si>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</si>
  <si>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</si>
  <si>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</si>
  <si>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</si>
  <si>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</si>
  <si>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</si>
  <si>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</si>
  <si>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</si>
  <si>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</si>
  <si>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</si>
  <si>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</si>
  <si>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</si>
  <si>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</si>
  <si>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</si>
  <si>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</si>
  <si>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</si>
  <si>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</si>
  <si>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</si>
  <si>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</si>
  <si>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</si>
  <si>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</si>
  <si>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</si>
  <si>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</si>
  <si>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</si>
  <si>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</si>
  <si>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</si>
  <si>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</si>
  <si>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</si>
  <si>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</si>
  <si>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</si>
  <si>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</si>
  <si>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</si>
  <si>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</si>
  <si>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</si>
  <si>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</si>
  <si>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</si>
  <si>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</si>
  <si>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</si>
  <si>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</si>
  <si>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</si>
  <si>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</si>
  <si>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</si>
  <si>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</si>
  <si>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</si>
  <si>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</si>
  <si>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</si>
  <si>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</si>
  <si>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</si>
  <si>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</si>
  <si>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</si>
  <si>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</si>
  <si>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</si>
  <si>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</si>
  <si>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</si>
  <si>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</si>
  <si>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</si>
  <si>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</si>
  <si>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</si>
  <si>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</si>
  <si>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</si>
  <si>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</si>
  <si>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</si>
  <si>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</si>
  <si>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</si>
  <si>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</si>
  <si>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</si>
  <si>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</si>
  <si>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</si>
  <si>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</si>
  <si>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</si>
  <si>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</si>
  <si>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</si>
  <si>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</si>
  <si>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</si>
  <si>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</si>
  <si>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</si>
  <si>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</si>
  <si>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</si>
  <si>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</si>
  <si>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</si>
  <si>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</si>
  <si>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</si>
  <si>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</si>
  <si>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</si>
  <si>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</si>
  <si>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</si>
  <si>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</si>
  <si>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</si>
  <si>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</si>
  <si>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</si>
  <si>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</si>
  <si>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</si>
  <si>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</si>
  <si>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</si>
  <si>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</si>
  <si>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</si>
  <si>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</si>
  <si>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</si>
  <si>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</si>
  <si>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</si>
  <si>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</si>
  <si>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</si>
  <si>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</si>
  <si>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</si>
  <si>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</si>
  <si>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</si>
  <si>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</si>
  <si>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</si>
  <si>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</si>
  <si>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</si>
  <si>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</si>
  <si>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</si>
  <si>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</si>
  <si>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</si>
  <si>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</si>
  <si>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</si>
  <si>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</si>
  <si>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</si>
  <si>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</si>
  <si>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</si>
  <si>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</si>
  <si>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</si>
  <si>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</si>
  <si>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</si>
  <si>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</si>
  <si>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</si>
  <si>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</si>
  <si>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</si>
  <si>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</si>
  <si>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</si>
  <si>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</si>
  <si>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</si>
  <si>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</si>
  <si>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</si>
  <si>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</si>
  <si>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</si>
  <si>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</si>
  <si>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</si>
  <si>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</si>
  <si>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</si>
  <si>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</si>
  <si>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</si>
  <si>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</si>
  <si>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</si>
  <si>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</si>
  <si>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</si>
  <si>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</si>
  <si>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</si>
  <si>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</si>
  <si>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</si>
  <si>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</si>
  <si>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</si>
  <si>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</si>
  <si>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</si>
  <si>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</si>
  <si>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</si>
  <si>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</si>
  <si>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</si>
  <si>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</si>
  <si>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</si>
  <si>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</si>
  <si>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</si>
  <si>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</si>
  <si>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</si>
  <si>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</si>
  <si>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</si>
  <si>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</si>
  <si>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</si>
  <si>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</si>
  <si>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</si>
  <si>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</si>
  <si>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</si>
  <si>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</si>
  <si>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</si>
  <si>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</si>
  <si>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</si>
  <si>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</si>
  <si>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</si>
  <si>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</si>
  <si>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</si>
  <si>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</si>
  <si>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</si>
  <si>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</si>
  <si>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</si>
  <si>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</si>
  <si>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</si>
  <si>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</si>
  <si>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</si>
  <si>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</si>
  <si>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</si>
  <si>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</si>
  <si>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</si>
  <si>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</si>
  <si>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</si>
  <si>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</si>
  <si>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</si>
  <si>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</si>
  <si>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</si>
  <si>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</si>
  <si>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</si>
  <si>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</si>
  <si>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</si>
  <si>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</si>
  <si>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</si>
  <si>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</si>
  <si>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</si>
  <si>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</si>
  <si>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</si>
  <si>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</si>
  <si>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</si>
  <si>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</si>
  <si>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</si>
  <si>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</si>
  <si>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</si>
  <si>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</si>
  <si>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</si>
  <si>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</si>
  <si>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</si>
  <si>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</si>
  <si>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</si>
  <si>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</si>
  <si>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</si>
  <si>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</si>
  <si>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</si>
  <si>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</si>
  <si>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</si>
  <si>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</si>
  <si>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</si>
  <si>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</si>
  <si>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</si>
  <si>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</si>
  <si>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</si>
  <si>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</si>
  <si>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</si>
  <si>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</si>
  <si>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</si>
  <si>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</si>
  <si>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</si>
  <si>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</si>
  <si>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</si>
  <si>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</si>
  <si>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</si>
  <si>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</si>
  <si>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</si>
  <si>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</si>
  <si>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</si>
  <si>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</si>
  <si>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</si>
  <si>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</si>
  <si>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</si>
  <si>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</si>
  <si>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</si>
  <si>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</si>
  <si>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</si>
  <si>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</si>
  <si>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</si>
  <si>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</si>
  <si>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</si>
  <si>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</si>
  <si>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</si>
  <si>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</si>
  <si>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</si>
  <si>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</si>
  <si>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</si>
  <si>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</si>
  <si>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</si>
  <si>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</si>
  <si>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</si>
  <si>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</si>
  <si>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</si>
  <si>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</si>
  <si>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</si>
  <si>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</si>
  <si>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</si>
  <si>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</si>
  <si>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</si>
  <si>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</si>
  <si>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</si>
  <si>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</si>
  <si>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</si>
  <si>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</si>
  <si>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</si>
  <si>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</si>
  <si>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</si>
  <si>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</si>
  <si>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</si>
  <si>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</si>
  <si>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</si>
  <si>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</si>
  <si>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</si>
  <si>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</si>
  <si>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</si>
  <si>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</si>
  <si>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</si>
  <si>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</si>
  <si>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</si>
  <si>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</si>
  <si>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</si>
  <si>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</si>
  <si>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</si>
  <si>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</si>
  <si>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</si>
  <si>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</si>
  <si>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</si>
  <si>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</si>
  <si>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</si>
  <si>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</si>
  <si>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</si>
  <si>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</si>
  <si>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</si>
  <si>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</si>
  <si>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</si>
  <si>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</si>
  <si>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</si>
  <si>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</si>
  <si>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</si>
  <si>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</si>
  <si>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</si>
  <si>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</si>
  <si>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</si>
  <si>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</si>
  <si>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</si>
  <si>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</si>
  <si>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</si>
  <si>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</si>
  <si>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</si>
  <si>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</si>
  <si>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</si>
  <si>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</si>
  <si>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</si>
  <si>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</si>
  <si>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</si>
  <si>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</si>
  <si>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</si>
  <si>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</si>
  <si>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</si>
  <si>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</si>
  <si>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</si>
  <si>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</si>
  <si>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</si>
  <si>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</si>
  <si>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</si>
  <si>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</si>
  <si>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</si>
  <si>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</si>
  <si>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</si>
  <si>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</si>
  <si>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</si>
  <si>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</si>
  <si>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</si>
  <si>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</si>
  <si>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</si>
  <si>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</si>
  <si>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</si>
  <si>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</si>
  <si>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</si>
  <si>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</si>
  <si>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</si>
  <si>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</si>
  <si>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</si>
  <si>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</si>
  <si>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</si>
  <si>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</si>
  <si>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</si>
  <si>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</si>
  <si>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</si>
  <si>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</si>
  <si>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</si>
  <si>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</si>
  <si>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</si>
  <si>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</si>
  <si>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</si>
  <si>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</si>
  <si>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</si>
  <si>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</si>
  <si>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</si>
  <si>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</si>
  <si>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</si>
  <si>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</si>
  <si>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</si>
  <si>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</si>
  <si>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</si>
  <si>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</si>
  <si>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</si>
  <si>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</si>
  <si>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</si>
  <si>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</si>
  <si>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</si>
  <si>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</si>
  <si>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</si>
  <si>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</si>
  <si>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</si>
  <si>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</si>
  <si>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</si>
  <si>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</si>
  <si>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</si>
  <si>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</si>
  <si>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</si>
  <si>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</si>
  <si>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</si>
  <si>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</si>
  <si>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</si>
  <si>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</si>
  <si>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</si>
  <si>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</si>
  <si>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</si>
  <si>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</si>
  <si>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</si>
  <si>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</si>
  <si>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</si>
  <si>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</si>
  <si>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</si>
  <si>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</si>
  <si>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</si>
  <si>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</si>
  <si>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</si>
  <si>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</si>
  <si>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</si>
  <si>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</si>
  <si>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</si>
  <si>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</si>
  <si>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</si>
  <si>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</si>
  <si>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</si>
  <si>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</si>
  <si>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</si>
  <si>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</si>
  <si>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</si>
  <si>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</si>
  <si>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</si>
  <si>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</si>
  <si>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</si>
  <si>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</si>
  <si>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</si>
  <si>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</si>
  <si>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</si>
  <si>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</si>
  <si>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</si>
  <si>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</si>
  <si>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</si>
  <si>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</si>
  <si>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</si>
  <si>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</si>
  <si>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</si>
  <si>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</si>
  <si>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</si>
  <si>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</si>
  <si>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</si>
  <si>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</si>
  <si>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</si>
  <si>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</si>
  <si>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</si>
  <si>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</si>
  <si>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</si>
  <si>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</si>
  <si>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</si>
  <si>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</si>
  <si>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</si>
  <si>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</si>
  <si>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</si>
  <si>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</si>
  <si>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</si>
  <si>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</si>
  <si>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</si>
  <si>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</si>
  <si>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</si>
  <si>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</si>
  <si>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</si>
  <si>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</si>
  <si>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</si>
  <si>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</si>
  <si>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</si>
  <si>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</si>
  <si>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</si>
  <si>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</si>
  <si>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</si>
  <si>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</si>
  <si>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</si>
  <si>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</si>
  <si>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</si>
  <si>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</si>
  <si>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</si>
  <si>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</si>
  <si>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</si>
  <si>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</si>
  <si>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</si>
  <si>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</si>
  <si>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</si>
  <si>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</si>
  <si>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</si>
  <si>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</si>
  <si>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</si>
  <si>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</si>
  <si>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</si>
  <si>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</si>
  <si>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</si>
  <si>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</si>
  <si>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</si>
  <si>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</si>
  <si>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</si>
  <si>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</si>
  <si>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</si>
  <si>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</si>
  <si>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</si>
  <si>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</si>
  <si>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</si>
  <si>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</si>
  <si>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</si>
  <si>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</si>
  <si>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</si>
  <si>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</si>
  <si>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</si>
  <si>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</si>
  <si>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</si>
  <si>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</si>
  <si>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</si>
  <si>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</si>
  <si>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</si>
  <si>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</si>
  <si>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</si>
  <si>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</si>
  <si>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</si>
  <si>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</si>
  <si>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</si>
  <si>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</si>
  <si>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</si>
  <si>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</si>
  <si>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</si>
  <si>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</si>
  <si>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</si>
  <si>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</si>
  <si>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</si>
  <si>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</si>
  <si>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</si>
  <si>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</si>
  <si>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</si>
  <si>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</si>
  <si>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</si>
  <si>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</si>
  <si>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</si>
  <si>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</si>
  <si>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</si>
  <si>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</si>
  <si>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</si>
  <si>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</si>
  <si>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</si>
  <si>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</si>
  <si>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</si>
  <si>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</si>
  <si>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</si>
  <si>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</si>
  <si>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</si>
  <si>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</si>
  <si>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</si>
  <si>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</si>
  <si>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</si>
  <si>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</si>
  <si>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</si>
  <si>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</si>
  <si>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</si>
  <si>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</si>
  <si>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</si>
  <si>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</si>
  <si>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</si>
  <si>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</si>
  <si>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</si>
  <si>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</si>
  <si>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</si>
  <si>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</si>
  <si>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</si>
  <si>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</si>
  <si>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</si>
  <si>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</si>
  <si>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</si>
  <si>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</si>
  <si>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</si>
  <si>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</si>
  <si>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</si>
  <si>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</si>
  <si>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</si>
  <si>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</si>
  <si>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</si>
  <si>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</si>
  <si>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</si>
  <si>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</si>
  <si>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</si>
  <si>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</si>
  <si>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</si>
  <si>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</si>
  <si>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</si>
  <si>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</si>
  <si>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</si>
  <si>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</si>
  <si>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</si>
  <si>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</si>
  <si>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</si>
  <si>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</si>
  <si>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</si>
  <si>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</si>
  <si>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</si>
  <si>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</si>
  <si>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</si>
  <si>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</si>
  <si>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</si>
  <si>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</si>
  <si>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</si>
  <si>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</si>
  <si>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</si>
  <si>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</si>
  <si>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</si>
  <si>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</si>
  <si>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</si>
  <si>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</si>
  <si>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</si>
  <si>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</si>
  <si>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</si>
  <si>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</si>
  <si>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</si>
  <si>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</si>
  <si>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</si>
  <si>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</si>
  <si>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</si>
  <si>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</si>
  <si>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</si>
  <si>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</si>
  <si>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</si>
  <si>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</si>
  <si>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</si>
  <si>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</si>
  <si>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</si>
  <si>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</si>
  <si>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</si>
  <si>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</si>
  <si>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</si>
  <si>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</si>
  <si>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</si>
  <si>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</si>
  <si>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</si>
  <si>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</si>
  <si>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</si>
  <si>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</si>
  <si>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</si>
  <si>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</si>
  <si>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</si>
  <si>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</si>
  <si>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</si>
  <si>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</si>
  <si>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</si>
  <si>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</si>
  <si>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</si>
  <si>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</si>
  <si>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</si>
  <si>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</si>
  <si>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</si>
  <si>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</si>
  <si>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</si>
  <si>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</si>
  <si>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</si>
  <si>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</si>
  <si>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</si>
  <si>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</si>
  <si>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</si>
  <si>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</si>
  <si>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</si>
  <si>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</si>
  <si>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</si>
  <si>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</si>
  <si>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</si>
  <si>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</si>
  <si>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</si>
  <si>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</si>
  <si>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</si>
  <si>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</si>
  <si>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</si>
  <si>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</si>
  <si>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</si>
  <si>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</si>
  <si>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</si>
  <si>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</si>
  <si>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</si>
  <si>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</si>
  <si>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</si>
  <si>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</si>
  <si>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</si>
  <si>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</si>
  <si>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</si>
  <si>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</si>
  <si>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</si>
  <si>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</si>
  <si>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</si>
  <si>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</si>
  <si>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</si>
  <si>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</si>
  <si>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</si>
  <si>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</si>
  <si>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</si>
  <si>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</si>
  <si>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</si>
  <si>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</si>
  <si>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</si>
  <si>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</si>
  <si>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</si>
  <si>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</si>
  <si>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</si>
  <si>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</si>
  <si>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</si>
  <si>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</si>
  <si>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</si>
  <si>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</si>
  <si>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</si>
  <si>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</si>
  <si>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</si>
  <si>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</si>
  <si>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</si>
  <si>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</si>
  <si>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</si>
  <si>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</si>
  <si>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</si>
  <si>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</si>
  <si>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</si>
  <si>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</si>
  <si>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</si>
  <si>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</si>
  <si>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</si>
  <si>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</si>
  <si>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</si>
  <si>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</si>
  <si>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</si>
  <si>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</si>
  <si>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</si>
  <si>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</si>
  <si>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</si>
  <si>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</si>
  <si>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</si>
  <si>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</si>
  <si>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</si>
  <si>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</si>
  <si>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</si>
  <si>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</si>
  <si>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</si>
  <si>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</si>
  <si>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</si>
  <si>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</si>
  <si>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</si>
  <si>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</si>
  <si>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</si>
  <si>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</si>
  <si>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</si>
  <si>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</si>
  <si>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</si>
  <si>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</si>
  <si>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</si>
  <si>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</si>
  <si>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</si>
  <si>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</si>
  <si>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</si>
  <si>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</si>
  <si>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</si>
  <si>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</si>
  <si>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</si>
  <si>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</si>
  <si>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</si>
  <si>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</si>
  <si>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</si>
  <si>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</si>
  <si>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</si>
  <si>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</si>
  <si>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</si>
  <si>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</si>
  <si>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</si>
  <si>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</si>
  <si>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</si>
  <si>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</si>
  <si>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</si>
  <si>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</si>
  <si>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</si>
  <si>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</si>
  <si>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</si>
  <si>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</si>
  <si>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</si>
  <si>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</si>
  <si>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</si>
  <si>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</si>
  <si>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</si>
  <si>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</si>
  <si>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</si>
  <si>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</si>
  <si>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</si>
  <si>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</si>
  <si>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</si>
  <si>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</si>
  <si>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</si>
  <si>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</si>
  <si>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</si>
  <si>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</si>
  <si>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</si>
  <si>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</si>
  <si>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</si>
  <si>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</si>
  <si>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</si>
  <si>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</si>
  <si>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</si>
  <si>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</si>
  <si>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</si>
  <si>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</si>
  <si>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</si>
  <si>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</si>
  <si>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</si>
  <si>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</si>
  <si>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</si>
  <si>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</si>
  <si>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</si>
  <si>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</si>
  <si>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</si>
  <si>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</si>
  <si>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</si>
  <si>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</si>
  <si>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</si>
  <si>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</si>
  <si>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</si>
  <si>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</si>
  <si>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</si>
  <si>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</si>
  <si>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</si>
  <si>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</si>
  <si>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</si>
  <si>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</si>
  <si>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</si>
  <si>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</si>
  <si>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</si>
  <si>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</si>
  <si>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</si>
  <si>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</si>
  <si>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</si>
  <si>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</si>
  <si>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</si>
  <si>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</si>
  <si>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</si>
  <si>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</si>
  <si>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</si>
  <si>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</si>
  <si>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</si>
  <si>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</si>
  <si>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</si>
  <si>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</si>
  <si>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</si>
  <si>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</si>
  <si>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</si>
  <si>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</si>
  <si>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</si>
  <si>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</si>
  <si>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</si>
  <si>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</si>
  <si>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</si>
  <si>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</si>
  <si>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</si>
  <si>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</si>
  <si>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</si>
  <si>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</si>
  <si>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</si>
  <si>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</si>
  <si>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</si>
  <si>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</si>
  <si>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</si>
  <si>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</si>
  <si>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</si>
  <si>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</si>
  <si>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</si>
  <si>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</si>
  <si>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</si>
  <si>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</si>
  <si>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</si>
  <si>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</si>
  <si>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</si>
  <si>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</si>
  <si>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</si>
  <si>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</si>
  <si>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</si>
  <si>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</si>
  <si>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</si>
  <si>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</si>
  <si>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</si>
  <si>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</si>
  <si>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</si>
  <si>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</si>
  <si>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</si>
  <si>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</si>
  <si>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</si>
  <si>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</si>
  <si>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</si>
  <si>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</si>
  <si>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</si>
  <si>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</si>
  <si>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</si>
  <si>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</si>
  <si>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</si>
  <si>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</si>
  <si>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</si>
  <si>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</si>
  <si>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</si>
  <si>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</si>
  <si>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</si>
  <si>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</si>
  <si>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</si>
  <si>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</si>
  <si>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</si>
  <si>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</si>
  <si>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</si>
  <si>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</si>
  <si>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</si>
  <si>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</si>
  <si>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</si>
  <si>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</si>
  <si>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</si>
  <si>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</si>
  <si>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</si>
  <si>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</si>
  <si>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</si>
  <si>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</si>
  <si>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</si>
  <si>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</si>
  <si>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</si>
  <si>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</si>
  <si>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</si>
  <si>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</si>
  <si>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</si>
  <si>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</si>
  <si>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</si>
  <si>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</si>
  <si>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</si>
  <si>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</si>
  <si>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</si>
  <si>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</si>
  <si>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</si>
  <si>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</si>
  <si>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</si>
  <si>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</si>
  <si>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</si>
  <si>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</si>
  <si>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</si>
  <si>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</si>
  <si>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</si>
  <si>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</si>
  <si>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</si>
  <si>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</si>
  <si>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</si>
  <si>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</si>
  <si>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</si>
  <si>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</si>
  <si>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</si>
  <si>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</si>
  <si>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</si>
  <si>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</si>
  <si>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</si>
  <si>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</si>
  <si>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</si>
  <si>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</si>
  <si>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</si>
  <si>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</si>
  <si>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</si>
  <si>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</si>
  <si>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</si>
  <si>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</si>
  <si>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</si>
  <si>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</si>
  <si>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</si>
  <si>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</si>
  <si>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</si>
  <si>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</si>
  <si>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</si>
  <si>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</si>
  <si>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</si>
  <si>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</si>
  <si>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</si>
  <si>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</si>
  <si>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</si>
  <si>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</si>
  <si>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</si>
  <si>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</si>
  <si>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</si>
  <si>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</si>
  <si>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</si>
  <si>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</si>
  <si>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</si>
  <si>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</si>
  <si>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</si>
  <si>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</si>
  <si>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</si>
  <si>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</si>
  <si>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</si>
  <si>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</si>
  <si>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</si>
  <si>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</si>
  <si>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</si>
  <si>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</si>
  <si>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</si>
  <si>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</si>
  <si>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</si>
  <si>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</si>
  <si>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</si>
  <si>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</si>
  <si>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</si>
  <si>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</si>
  <si>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</si>
  <si>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</si>
  <si>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</si>
  <si>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</si>
  <si>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</si>
  <si>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</si>
  <si>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</si>
  <si>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</si>
  <si>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</si>
  <si>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</si>
  <si>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</si>
  <si>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</si>
  <si>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</si>
  <si>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</si>
  <si>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</si>
  <si>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</si>
  <si>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</si>
  <si>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</si>
  <si>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</si>
  <si>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</si>
  <si>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</si>
  <si>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</si>
  <si>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</si>
  <si>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</si>
  <si>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</si>
  <si>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</si>
  <si>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</si>
  <si>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</si>
  <si>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</si>
  <si>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</si>
  <si>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</si>
  <si>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</si>
  <si>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</si>
  <si>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</si>
  <si>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</si>
  <si>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</si>
  <si>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</si>
  <si>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</si>
  <si>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</si>
  <si>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</si>
  <si>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</si>
  <si>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</si>
  <si>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</si>
  <si>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</si>
  <si>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</si>
  <si>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</si>
  <si>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</si>
  <si>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</si>
  <si>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</si>
  <si>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</si>
  <si>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</si>
  <si>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</si>
  <si>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</si>
  <si>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</si>
  <si>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</si>
  <si>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</si>
  <si>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</si>
  <si>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</si>
  <si>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</si>
  <si>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</si>
  <si>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</si>
  <si>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</si>
  <si>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</si>
  <si>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</si>
  <si>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</si>
  <si>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</si>
  <si>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</si>
  <si>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</si>
  <si>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</si>
  <si>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</si>
  <si>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</si>
  <si>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</si>
  <si>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</si>
  <si>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</si>
  <si>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</si>
  <si>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</si>
  <si>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</si>
  <si>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</si>
  <si>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</si>
  <si>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</si>
  <si>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</si>
  <si>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</si>
  <si>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</si>
  <si>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</si>
  <si>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</si>
  <si>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</si>
  <si>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</si>
  <si>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</si>
  <si>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</si>
  <si>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</si>
  <si>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</si>
  <si>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</si>
  <si>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</si>
  <si>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</si>
  <si>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</si>
  <si>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</si>
  <si>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</si>
  <si>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</si>
  <si>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</si>
  <si>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</si>
  <si>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</si>
  <si>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</si>
  <si>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</si>
  <si>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</si>
  <si>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</si>
  <si>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</si>
  <si>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</si>
  <si>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</si>
  <si>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</si>
  <si>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</si>
  <si>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</si>
  <si>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</si>
  <si>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</si>
  <si>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</si>
  <si>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</si>
  <si>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</si>
  <si>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</si>
  <si>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</si>
  <si>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</si>
  <si>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</si>
  <si>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</si>
  <si>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</si>
  <si>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</si>
  <si>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</si>
  <si>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</si>
  <si>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</si>
  <si>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</si>
  <si>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</si>
  <si>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</si>
  <si>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</si>
  <si>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</si>
  <si>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</si>
  <si>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</si>
  <si>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</si>
  <si>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</si>
  <si>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</si>
  <si>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</si>
  <si>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</si>
  <si>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</si>
  <si>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</si>
  <si>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</si>
  <si>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</si>
  <si>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</si>
  <si>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</si>
  <si>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</si>
  <si>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</si>
  <si>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</si>
  <si>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</si>
  <si>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</si>
  <si>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</si>
  <si>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</si>
  <si>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</si>
  <si>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</si>
  <si>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</si>
  <si>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</si>
  <si>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</si>
  <si>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</si>
  <si>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</si>
  <si>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</si>
  <si>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</si>
  <si>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</si>
  <si>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</si>
  <si>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</si>
  <si>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</si>
  <si>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</si>
  <si>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</si>
  <si>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</si>
  <si>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</si>
  <si>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</si>
  <si>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</si>
  <si>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</si>
  <si>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</si>
  <si>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</si>
  <si>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</si>
  <si>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</si>
  <si>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</si>
  <si>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</si>
  <si>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</si>
  <si>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</si>
  <si>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</si>
  <si>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</si>
  <si>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</si>
  <si>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</si>
  <si>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</si>
  <si>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</si>
  <si>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</si>
  <si>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</si>
  <si>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</si>
  <si>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</si>
  <si>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</si>
  <si>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</si>
  <si>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</si>
  <si>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</si>
  <si>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</si>
  <si>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</si>
  <si>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</si>
  <si>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</si>
  <si>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</si>
  <si>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</si>
  <si>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</si>
  <si>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</si>
  <si>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</si>
  <si>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</si>
  <si>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</si>
  <si>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</si>
  <si>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</si>
  <si>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</si>
  <si>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</si>
  <si>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</si>
  <si>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</si>
  <si>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</si>
  <si>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</si>
  <si>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</si>
  <si>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</si>
  <si>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</si>
  <si>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</si>
  <si>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</si>
  <si>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</si>
  <si>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</si>
  <si>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</si>
  <si>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</si>
  <si>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</si>
  <si>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</si>
  <si>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</si>
  <si>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</si>
  <si>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</si>
  <si>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</si>
  <si>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</si>
  <si>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</si>
  <si>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</si>
  <si>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</si>
  <si>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</si>
  <si>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</si>
  <si>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</si>
  <si>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</si>
  <si>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</si>
  <si>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</si>
  <si>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</si>
  <si>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</si>
  <si>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</si>
  <si>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</si>
  <si>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</si>
  <si>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</si>
  <si>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</si>
  <si>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</si>
  <si>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</si>
  <si>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</si>
  <si>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</si>
  <si>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</si>
  <si>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</si>
  <si>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</si>
  <si>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</si>
  <si>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</si>
  <si>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</si>
  <si>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</si>
  <si>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</si>
  <si>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</si>
  <si>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</si>
  <si>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</si>
  <si>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</si>
  <si>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</si>
  <si>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</si>
  <si>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</si>
  <si>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</si>
  <si>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</si>
  <si>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</si>
  <si>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</si>
  <si>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</si>
  <si>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</si>
  <si>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</si>
  <si>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</si>
  <si>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</si>
  <si>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</si>
  <si>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</si>
  <si>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</si>
  <si>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</si>
  <si>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</si>
  <si>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</si>
  <si>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</si>
  <si>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</si>
  <si>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</si>
  <si>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</si>
  <si>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</si>
  <si>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</si>
  <si>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</si>
  <si>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</si>
  <si>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</si>
  <si>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</si>
  <si>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</si>
  <si>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</si>
  <si>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</si>
  <si>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</si>
  <si>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</si>
  <si>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</si>
  <si>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</si>
  <si>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</si>
  <si>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</si>
  <si>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</si>
  <si>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</si>
  <si>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</si>
  <si>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</si>
  <si>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</si>
  <si>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</si>
  <si>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</si>
  <si>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</si>
  <si>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</si>
  <si>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</si>
  <si>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</si>
  <si>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</si>
  <si>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</si>
  <si>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</si>
  <si>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</si>
  <si>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</si>
  <si>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</si>
  <si>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</si>
  <si>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</si>
  <si>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</si>
  <si>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</si>
  <si>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</si>
  <si>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</si>
  <si>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</si>
  <si>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</si>
  <si>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</si>
  <si>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</si>
  <si>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</si>
  <si>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</si>
  <si>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</si>
  <si>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</si>
  <si>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</si>
  <si>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</si>
  <si>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</si>
  <si>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</si>
  <si>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</si>
  <si>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</si>
  <si>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</si>
  <si>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</si>
  <si>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</si>
  <si>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</si>
  <si>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</si>
  <si>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</si>
  <si>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</si>
  <si>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</si>
  <si>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</si>
  <si>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</si>
  <si>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</si>
  <si>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</si>
  <si>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</si>
  <si>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</si>
  <si>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</si>
  <si>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</si>
  <si>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</si>
  <si>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</si>
  <si>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</si>
  <si>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</si>
  <si>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</si>
  <si>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</si>
  <si>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</si>
  <si>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</si>
  <si>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</si>
  <si>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</si>
  <si>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</si>
  <si>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</si>
  <si>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</si>
  <si>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</si>
  <si>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</si>
  <si>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</si>
  <si>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</si>
  <si>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</si>
  <si>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</si>
  <si>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</si>
  <si>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</si>
  <si>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</si>
  <si>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</si>
  <si>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</si>
  <si>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</si>
  <si>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</si>
  <si>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</si>
  <si>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</si>
  <si>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</si>
  <si>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</si>
  <si>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</si>
  <si>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</si>
  <si>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</si>
  <si>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</si>
  <si>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</si>
  <si>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</si>
  <si>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</si>
  <si>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</si>
  <si>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</si>
  <si>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</si>
  <si>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</si>
  <si>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</si>
  <si>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</si>
  <si>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</si>
  <si>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</si>
  <si>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</si>
  <si>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</si>
  <si>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</si>
  <si>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</si>
  <si>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</si>
  <si>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</si>
  <si>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</si>
  <si>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</si>
  <si>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</si>
  <si>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</si>
  <si>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</si>
  <si>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</si>
  <si>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</si>
  <si>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</si>
  <si>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</si>
  <si>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</si>
  <si>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</si>
  <si>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</si>
  <si>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</si>
  <si>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</si>
  <si>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</si>
  <si>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</si>
  <si>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</si>
  <si>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</si>
  <si>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</si>
  <si>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</si>
  <si>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</si>
  <si>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</si>
  <si>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</si>
  <si>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</si>
  <si>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</si>
  <si>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</si>
  <si>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</si>
  <si>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</si>
  <si>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</si>
  <si>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</si>
  <si>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</si>
  <si>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</si>
  <si>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</si>
  <si>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</si>
  <si>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</si>
  <si>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</si>
  <si>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</si>
  <si>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</si>
  <si>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</si>
  <si>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</si>
  <si>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</si>
  <si>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</si>
  <si>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</si>
  <si>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</si>
  <si>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</si>
  <si>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</si>
  <si>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</si>
  <si>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</si>
  <si>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</si>
  <si>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</si>
  <si>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</si>
  <si>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</si>
  <si>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</si>
  <si>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</si>
  <si>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</si>
  <si>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</si>
  <si>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</si>
  <si>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</si>
  <si>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</si>
  <si>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</si>
  <si>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</si>
  <si>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</si>
  <si>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</si>
  <si>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</si>
  <si>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</si>
  <si>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</si>
  <si>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</si>
  <si>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</si>
  <si>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</si>
  <si>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</si>
  <si>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</si>
  <si>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</si>
  <si>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</si>
  <si>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</si>
  <si>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</si>
  <si>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</si>
  <si>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</si>
  <si>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</si>
  <si>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</si>
  <si>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</si>
  <si>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</si>
  <si>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</si>
  <si>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</si>
  <si>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</si>
  <si>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</si>
  <si>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</si>
  <si>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</si>
  <si>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</si>
  <si>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</si>
  <si>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</si>
  <si>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</si>
  <si>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</si>
  <si>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</si>
  <si>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</si>
  <si>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</si>
  <si>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</si>
  <si>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</si>
  <si>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</si>
  <si>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</si>
  <si>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</si>
  <si>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</si>
  <si>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</si>
  <si>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</si>
  <si>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</si>
  <si>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</si>
  <si>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</si>
  <si>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</si>
  <si>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</si>
  <si>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</si>
  <si>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</si>
  <si>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</si>
  <si>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</si>
  <si>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</si>
  <si>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</si>
  <si>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</si>
  <si>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</si>
  <si>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</si>
  <si>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</si>
  <si>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</si>
  <si>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</si>
  <si>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</si>
  <si>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</si>
  <si>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</si>
  <si>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</si>
  <si>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</si>
  <si>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</si>
  <si>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</si>
  <si>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</si>
  <si>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</si>
  <si>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</si>
  <si>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</si>
  <si>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</si>
  <si>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</si>
  <si>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</si>
  <si>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</si>
  <si>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</si>
  <si>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</si>
  <si>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</si>
  <si>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</si>
  <si>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</si>
  <si>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</si>
  <si>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</si>
  <si>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</si>
  <si>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</si>
  <si>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</si>
  <si>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</si>
  <si>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</si>
  <si>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</si>
  <si>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</si>
  <si>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</si>
  <si>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</si>
  <si>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</si>
  <si>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</si>
  <si>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</si>
  <si>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</si>
  <si>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</si>
  <si>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</si>
  <si>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</si>
  <si>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</si>
  <si>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</si>
  <si>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</si>
  <si>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</si>
  <si>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</si>
  <si>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</si>
  <si>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</si>
  <si>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PCM-20251006-00002253</t>
  </si>
  <si>
    <t xml:space="preserve">team on way need 120 min </t>
  </si>
  <si>
    <t xml:space="preserve">no pcm </t>
  </si>
  <si>
    <t xml:space="preserve">na </t>
  </si>
  <si>
    <t xml:space="preserve">site flapping , team on way need 120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</si>
  <si>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</si>
  <si>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</si>
  <si>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</si>
  <si>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</si>
  <si>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</si>
  <si>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</si>
  <si>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</si>
  <si>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</si>
  <si>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</si>
  <si>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</si>
  <si>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</si>
  <si>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</si>
  <si>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</si>
  <si>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</si>
  <si>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</si>
  <si>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</si>
  <si>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</si>
  <si>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</si>
  <si>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</si>
  <si>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</si>
  <si>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</si>
  <si>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</si>
  <si>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</si>
  <si>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</si>
  <si>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</si>
  <si>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</si>
  <si>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</si>
  <si>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</si>
  <si>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</si>
  <si>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</si>
  <si>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</si>
  <si>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</si>
  <si>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</si>
  <si>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</si>
  <si>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</si>
  <si>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</si>
  <si>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</si>
  <si>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</si>
  <si>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</si>
  <si>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</si>
  <si>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</si>
  <si>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</si>
  <si>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</si>
  <si>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</si>
  <si>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</si>
  <si>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</si>
  <si>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</si>
  <si>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</si>
  <si>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</si>
  <si>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</si>
  <si>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</si>
  <si>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</si>
  <si>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</si>
  <si>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</si>
  <si>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</si>
  <si>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</si>
  <si>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</si>
  <si>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</si>
  <si>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</si>
  <si>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</si>
  <si>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</si>
  <si>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</si>
  <si>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</si>
  <si>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</si>
  <si>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</si>
  <si>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</si>
  <si>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</si>
  <si>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</si>
  <si>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</si>
  <si>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</si>
  <si>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</si>
  <si>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</si>
  <si>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</si>
  <si>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</si>
  <si>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</si>
  <si>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</si>
  <si>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</si>
  <si>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</si>
  <si>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</si>
  <si>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</si>
  <si>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</si>
  <si>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</si>
  <si>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</si>
  <si>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</si>
  <si>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</si>
  <si>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</si>
  <si>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</si>
  <si>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</si>
  <si>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</si>
  <si>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</si>
  <si>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</si>
  <si>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</si>
  <si>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</si>
  <si>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</si>
  <si>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</si>
  <si>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</si>
  <si>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</si>
  <si>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</si>
  <si>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</si>
  <si>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</si>
  <si>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</si>
  <si>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</si>
  <si>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</si>
  <si>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45 mins</t>
  </si>
  <si>
    <t>PCM-20251006-00002217</t>
  </si>
  <si>
    <t>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</si>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</sst>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2">
    <sortCondition ref="H1:H1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2" totalsRowShown="0" headerRowDxfId="48" dataDxfId="47" headerRowBorderDxfId="45" tableBorderDxfId="46" totalsRowBorderDxfId="44">
  <autoFilter ref="A1:L4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8"/>
  <sheetViews>
    <sheetView tabSelected="1" workbookViewId="0">
      <selection activeCell="H14" sqref="H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274.0339218750014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22049</v>
      </c>
      <c r="E3" s="65" t="s">
        <v>38964</v>
      </c>
      <c r="F3" s="66">
        <v>45936.952951388892</v>
      </c>
      <c r="G3" s="67">
        <f ca="1">IFERROR(NOW()-F3,"")</f>
        <v>2.9396412035566755E-2</v>
      </c>
      <c r="H3" s="66">
        <v>45936.947083333333</v>
      </c>
      <c r="I3" s="73" t="str">
        <f>IFERROR(VLOOKUP(D3,DB!A:F,6,0),"")</f>
        <v>SCECO</v>
      </c>
      <c r="J3" s="73" t="str">
        <f>IFERROR(VLOOKUP(D3,DB!A:G,7,0),"")</f>
        <v>No BB Design+No BB Shifted</v>
      </c>
      <c r="K3" s="69" t="s">
        <v>38967</v>
      </c>
      <c r="L3" s="70" t="str">
        <f>IFERROR(VLOOKUP(D3,DB!A:I,9,0),"")</f>
        <v>Latis</v>
      </c>
    </row>
    <row r="4" spans="1:12" ht="15" customHeight="1">
      <c r="A4" s="63" t="s">
        <v>38968</v>
      </c>
      <c r="B4" s="73" t="str">
        <f>IFERROR(VLOOKUP(D4,DB!A:K,11,0),"")</f>
        <v>R1</v>
      </c>
      <c r="C4" s="64">
        <v>1</v>
      </c>
      <c r="D4" s="64" t="s">
        <v>16707</v>
      </c>
      <c r="E4" s="65"/>
      <c r="F4" s="66" t="s">
        <v>38969</v>
      </c>
      <c r="G4" s="67" t="str">
        <f ca="1">IFERROR(NOW()-F4,"")</f>
        <v/>
      </c>
      <c r="H4" s="66">
        <v>45936.954247685186</v>
      </c>
      <c r="I4" s="73" t="str">
        <f>IFERROR(VLOOKUP(D4,DB!A:F,6,0),"")</f>
        <v>SCECO</v>
      </c>
      <c r="J4" s="73" t="str">
        <f>IFERROR(VLOOKUP(D4,DB!A:G,7,0),"")</f>
        <v>Vandalized</v>
      </c>
      <c r="K4" s="69" t="s">
        <v>38970</v>
      </c>
      <c r="L4" s="70" t="str">
        <f>IFERROR(VLOOKUP(D4,DB!A:I,9,0),"")</f>
        <v>Latis</v>
      </c>
    </row>
    <row r="5" spans="1:12" ht="15" customHeight="1">
      <c r="A5" s="63" t="s">
        <v>38971</v>
      </c>
      <c r="B5" s="73" t="str">
        <f>IFERROR(VLOOKUP(D5,DB!A:K,11,0),"")</f>
        <v>R1</v>
      </c>
      <c r="C5" s="64">
        <v>1</v>
      </c>
      <c r="D5" s="64" t="s">
        <v>17991</v>
      </c>
      <c r="E5" s="65" t="s">
        <v>38964</v>
      </c>
      <c r="F5" s="66">
        <v>45936.968692129631</v>
      </c>
      <c r="G5" s="67">
        <f ca="1">IFERROR(NOW()-F5,"")</f>
        <v>1.3655671296874061E-2</v>
      </c>
      <c r="H5" s="66">
        <v>45936.963761574072</v>
      </c>
      <c r="I5" s="73" t="str">
        <f>IFERROR(VLOOKUP(D5,DB!A:F,6,0),"")</f>
        <v>SCECO</v>
      </c>
      <c r="J5" s="73" t="str">
        <f>IFERROR(VLOOKUP(D5,DB!A:G,7,0),"")</f>
        <v>Weak</v>
      </c>
      <c r="K5" s="69" t="s">
        <v>38972</v>
      </c>
      <c r="L5" s="70" t="str">
        <f>IFERROR(VLOOKUP(D5,DB!A:I,9,0),"")</f>
        <v>Latis</v>
      </c>
    </row>
    <row r="6" spans="1:12" ht="15" customHeight="1">
      <c r="A6" s="63" t="s">
        <v>38973</v>
      </c>
      <c r="B6" s="73" t="str">
        <f>IFERROR(VLOOKUP(D6,DB!A:K,11,0),"")</f>
        <v>R1</v>
      </c>
      <c r="C6" s="64">
        <v>2</v>
      </c>
      <c r="D6" s="64" t="s">
        <v>19186</v>
      </c>
      <c r="E6" s="65" t="s">
        <v>38964</v>
      </c>
      <c r="F6" s="66">
        <v>45936.975289351853</v>
      </c>
      <c r="G6" s="67">
        <f ca="1">IFERROR(NOW()-F6,"")</f>
        <v>7.0584490749752149E-3</v>
      </c>
      <c r="H6" s="66">
        <v>45936.963738425926</v>
      </c>
      <c r="I6" s="73" t="str">
        <f>IFERROR(VLOOKUP(D6,DB!A:F,6,0),"")</f>
        <v>Power Cube</v>
      </c>
      <c r="J6" s="73" t="str">
        <f>IFERROR(VLOOKUP(D6,DB!A:G,7,0),"")</f>
        <v>No BB Design+Weak</v>
      </c>
      <c r="K6" s="69" t="s">
        <v>38974</v>
      </c>
      <c r="L6" s="70" t="str">
        <f>IFERROR(VLOOKUP(D6,DB!A:I,9,0),"")</f>
        <v>Latis</v>
      </c>
    </row>
    <row r="7" spans="1:12" ht="15" customHeight="1">
      <c r="A7" s="63"/>
      <c r="B7" s="73" t="str">
        <f>IFERROR(VLOOKUP(D7,DB!A:K,11,0),"")</f>
        <v/>
      </c>
      <c r="C7" s="64"/>
      <c r="D7" s="64"/>
      <c r="E7" s="65"/>
      <c r="F7" s="66"/>
      <c r="G7" s="67">
        <f ca="1">IFERROR(NOW()-F7,"")</f>
        <v>45936.982347800928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45936.982347800928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45936.982347800928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45936.982347800928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45936.982347800928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45936.982347800928</v>
      </c>
      <c r="H12" s="68"/>
      <c r="I12" s="73" t="str">
        <f>IFERROR(VLOOKUP(D12,DB!A:F,6,0),"")</f>
        <v/>
      </c>
      <c r="J12" s="73" t="str">
        <f>IFERROR(VLOOKUP(D12,DB!A:G,7,0),"")</f>
        <v/>
      </c>
      <c r="K12" s="69"/>
      <c r="L12" s="70" t="str">
        <f>IFERROR(VLOOKUP(D12,DB!A:I,9,0),"")</f>
        <v/>
      </c>
    </row>
    <row r="13" spans="1:12" ht="15" customHeight="1">
      <c r="A13" s="156"/>
      <c r="B13" s="157" t="str">
        <f>IFERROR(VLOOKUP(D13,DB!A:K,11,0),"")</f>
        <v/>
      </c>
      <c r="C13" s="157"/>
      <c r="D13" s="157"/>
      <c r="E13" s="158"/>
      <c r="F13" s="159"/>
      <c r="G13" s="160">
        <f ca="1">IFERROR(NOW()-F13,"")</f>
        <v>45936.982347800928</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45936.982347800928</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45936.982347800928</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45936.982347800928</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45936.982347800928</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45936.982347800928</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45936.982347800928</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45936.982347800928</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45936.982347800928</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45936.982347800928</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45936.982347800928</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45936.982347800928</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45936.982347800928</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45936.982347800928</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45936.982347800928</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45936.982347800928</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45936.982347800928</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45936.982347800928</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45936.982347800928</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45936.982347800928</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45936.982347800928</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45936.982347800928</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45936.982347800928</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45936.982347800928</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45936.982347800928</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45936.982347800928</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45936.982347800928</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45936.982347800928</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45936.982347800928</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45936.982347800928</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45936.982347800928</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45936.982347800928</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45936.982347800928</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45936.982347800928</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45936.982347800928</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45936.982347800928</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45936.982347800928</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45936.982347800928</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45936.982347800928</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45936.982347800928</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45936.982347800928</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45936.982347800928</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45936.982347800928</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45936.982347800928</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45936.982347800928</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45936.982347800928</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45936.982347800928</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45936.982347800928</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45936.982347800928</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45936.982347800928</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45936.982347800928</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45936.982347800928</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45936.982347800928</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45936.982347800928</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45936.982347800928</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45936.982347800928</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45936.982347800928</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45936.982347800928</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45936.982347800928</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45936.982347800928</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45936.982347800928</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45936.982347800928</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45936.982347800928</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45936.982347800928</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45936.982347800928</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45936.982347800928</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45936.982347800928</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45936.982347800928</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45936.982347800928</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45936.982347800928</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45936.982347800928</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45936.982347800928</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45936.982347800928</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45936.982347800928</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45936.982347800928</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45936.982347800928</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45936.982347800928</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45936.982347800928</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45936.982347800928</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45936.982347800928</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45936.982347800928</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45936.982347800928</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45936.982347800928</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45936.982347800928</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45936.982347800928</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45936.982347800928</v>
      </c>
      <c r="H98" s="159"/>
      <c r="I98" s="157" t="str">
        <f>IFERROR(VLOOKUP(D98,DB!A:F,6,0),"")</f>
        <v/>
      </c>
      <c r="J98" s="73" t="str">
        <f>IFERROR(VLOOKUP(D98,DB!A:G,7,0),"")</f>
        <v/>
      </c>
      <c r="K98" s="161"/>
      <c r="L98" s="162" t="str">
        <f>IFERROR(VLOOKUP(D98,DB!A:I,9,0),"")</f>
        <v/>
      </c>
    </row>
  </sheetData>
  <customSheetViews>
    <customSheetView guid="{F6042A99-DD27-4453-835D-0834D95730CC}" filter="1" showAutoFilter="1">
      <pageMargins left="0" right="0" top="0" bottom="0" header="0" footer="0"/>
      <autoFilter ref="B1:M1" xr:uid="{BF4DBE14-1FB0-40EF-A210-57BF9C23D200}"/>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39052</v>
      </c>
      <c r="F2" s="88">
        <v>45322.056979166664</v>
      </c>
      <c r="G2" s="89" t="s">
        <v>39053</v>
      </c>
      <c r="H2" s="102">
        <v>45322.050729166665</v>
      </c>
      <c r="I2" s="75" t="s">
        <v>83</v>
      </c>
      <c r="J2" s="75" t="s">
        <v>65</v>
      </c>
      <c r="K2" s="101" t="s">
        <v>39054</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39055</v>
      </c>
      <c r="B3" s="75" t="str">
        <f>IFERROR(VLOOKUP(D3,DB!A:K,11,0),"")</f>
        <v>R2</v>
      </c>
      <c r="C3" s="75">
        <v>1</v>
      </c>
      <c r="D3" s="75" t="s">
        <v>31078</v>
      </c>
      <c r="E3" s="88" t="s">
        <v>38964</v>
      </c>
      <c r="F3" s="88">
        <v>45806.727083333331</v>
      </c>
      <c r="G3" s="89">
        <f ca="1">IFERROR(NOW()-F3,"-")</f>
        <v>130.25526446759613</v>
      </c>
      <c r="H3" s="88">
        <v>45791.543067129627</v>
      </c>
      <c r="I3" s="75" t="str">
        <f>IFERROR(VLOOKUP(D3,DB!A:F,6,0),"")</f>
        <v>SCECO</v>
      </c>
      <c r="J3" s="75" t="str">
        <f>IFERROR(VLOOKUP(D3,DB!A:G,7,0),"")</f>
        <v>No BB Shifted</v>
      </c>
      <c r="K3" s="101" t="s">
        <v>39056</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39057</v>
      </c>
      <c r="B4" s="75" t="str">
        <f>IFERROR(VLOOKUP(D4,DB!A:K,11,0),"")</f>
        <v>R2</v>
      </c>
      <c r="C4" s="75">
        <v>1</v>
      </c>
      <c r="D4" s="75" t="s">
        <v>29168</v>
      </c>
      <c r="E4" s="100" t="s">
        <v>38964</v>
      </c>
      <c r="F4" s="88">
        <v>45824.999837962961</v>
      </c>
      <c r="G4" s="89">
        <f ca="1">IFERROR(NOW()-F4,"-")</f>
        <v>111.98250983796606</v>
      </c>
      <c r="H4" s="88">
        <v>45824.993587962963</v>
      </c>
      <c r="I4" s="75" t="str">
        <f>IFERROR(VLOOKUP(D4,DB!A:F,6,0),"")</f>
        <v>Generator-SG</v>
      </c>
      <c r="J4" s="75" t="str">
        <f>IFERROR(VLOOKUP(D4,DB!A:G,7,0),"")</f>
        <v>Good</v>
      </c>
      <c r="K4" s="101" t="s">
        <v>39058</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39059</v>
      </c>
      <c r="B5" s="18" t="str">
        <f>IFERROR(VLOOKUP(D5,DB!A:K,11,0),"")</f>
        <v>R2</v>
      </c>
      <c r="C5" s="18">
        <v>1</v>
      </c>
      <c r="D5" s="18" t="s">
        <v>31479</v>
      </c>
      <c r="E5" s="131" t="s">
        <v>39052</v>
      </c>
      <c r="F5" s="132">
        <v>45936.714039351849</v>
      </c>
      <c r="G5" s="133">
        <f ca="1">IFERROR(NOW()-F5,"-")</f>
        <v>0.26830844907817664</v>
      </c>
      <c r="H5" s="132">
        <v>45936.705011574071</v>
      </c>
      <c r="I5" s="18" t="str">
        <f>IFERROR(VLOOKUP(D5,DB!A:F,6,0),"")</f>
        <v>Generator-SG</v>
      </c>
      <c r="J5" s="18" t="str">
        <f>IFERROR(VLOOKUP(D5,DB!A:G,7,0),"")</f>
        <v>in Progress</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39061</v>
      </c>
      <c r="B6" s="18" t="str">
        <f>IFERROR(VLOOKUP(D6,DB!A:K,11,0),"")</f>
        <v>R2</v>
      </c>
      <c r="C6" s="18">
        <v>1</v>
      </c>
      <c r="D6" s="18" t="s">
        <v>26514</v>
      </c>
      <c r="E6" s="131" t="s">
        <v>38964</v>
      </c>
      <c r="F6" s="132">
        <v>45936.871932870374</v>
      </c>
      <c r="G6" s="133">
        <f ca="1">IFERROR(NOW()-F6,"-")</f>
        <v>0.11041493055381579</v>
      </c>
      <c r="H6" s="132">
        <v>45936.866377314815</v>
      </c>
      <c r="I6" s="18" t="str">
        <f>IFERROR(VLOOKUP(D6,DB!A:F,6,0),"")</f>
        <v>Power Cube</v>
      </c>
      <c r="J6" s="18" t="str">
        <f>IFERROR(VLOOKUP(D6,DB!A:G,7,0),"")</f>
        <v>Good+No BB Design</v>
      </c>
      <c r="K6" s="19" t="s">
        <v>39062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39063</v>
      </c>
      <c r="B7" s="18" t="str">
        <f>IFERROR(VLOOKUP(D7,DB!A:K,11,0),"")</f>
        <v>R2</v>
      </c>
      <c r="C7" s="18">
        <v>2</v>
      </c>
      <c r="D7" s="18" t="s">
        <v>17684</v>
      </c>
      <c r="E7" s="131" t="s">
        <v>38964</v>
      </c>
      <c r="F7" s="132">
        <v>45936.919328703705</v>
      </c>
      <c r="G7" s="133">
        <f ca="1">IFERROR(NOW()-F7,"-")</f>
        <v>6.3019097222422715E-2</v>
      </c>
      <c r="H7" s="132">
        <v>45936.907523148147</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45936.982347800928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45936.982347800928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45936.982347800928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0"/>
      <c r="E11" s="131"/>
      <c r="F11" s="132"/>
      <c r="G11" s="133">
        <f ca="1">IFERROR(NOW()-F11,"-")</f>
        <v>45936.982347800928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45936.982347800928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45936.982347800928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45936.982347800928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45936.982347800928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45936.982347800928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45936.982347800928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45936.982347800928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45936.982347800928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45936.982347800928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45936.982347800928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45936.982347800928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45936.982347800928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45936.982347800928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45936.982347800928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45936.982347800928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45936.982347800928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45936.982347800928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45936.982347800928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45936.982347800928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45936.982347800928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45936.982347800928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45936.982347800928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45936.982347800928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45936.982347800928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45936.982347800928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45936.982347800928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45936.982347800928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45936.982347800928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45936.982347800928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45936.982347800928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45936.982347800928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45936.982347800928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45936.982347800928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45936.982347800928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45936.982347800928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45936.982347800928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45936.982347800928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45936.982347800928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45936.982347800928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45936.982347800928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45936.982347800928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45936.982347800928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45936.982347800928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45936.982347800928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45936.982347800928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45936.982347800928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45936.982347800928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45936.982347800928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45936.982347800928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45936.982347800928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45936.982347800928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45936.982347800928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45936.982347800928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45936.982347800928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45936.982347800928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45936.982347800928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45936.982347800928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45936.982347800928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45936.982347800928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45936.982347800928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45936.982347800928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45936.982347800928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45936.982347800928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45936.982347800928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45936.982347800928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45936.982347800928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45936.982347800928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45936.982347800928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45936.982347800928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45936.982347800928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45936.982347800928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45936.982347800928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45936.982347800928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45936.982347800928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45936.982347800928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45936.982347800928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45936.982347800928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45936.982347800928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45936.982347800928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45936.982347800928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45936.982347800928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45936.982347800928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45936.982347800928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45936.982347800928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45936.982347800928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45936.982347800928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45936.982347800928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45936.982347800928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45936.982347800928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45936.982347800928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45936.982347800928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45936.982347800928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45936.982347800928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45936.982347800928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45936.982347800928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45936.982347800928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45936.982347800928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45936.982347800928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45936.982347800928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45936.982347800928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45936.982347800928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45936.982347800928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45936.982347800928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45936.982347800928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45936.982347800928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45936.982347800928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45936.982347800928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45936.982347800928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45936.982347800928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45936.982347800928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45936.982347800928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45936.982347800928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45936.982347800928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45936.982347800928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45936.982347800928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45936.982347800928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45936.982347800928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45936.982347800928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45936.982347800928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45936.982347800928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45936.982347800928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45936.982347800928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45936.982347800928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45936.982347800928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45936.982347800928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45936.982347800928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45936.982347800928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45936.982347800928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45936.982347800928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45936.982347800928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45936.982347800928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45936.982347800928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45936.982347800928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45936.982347800928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45936.982347800928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45936.982347800928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45936.982347800928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45936.982347800928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45936.982347800928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45936.982347800928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45936.982347800928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45936.982347800928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45936.982347800928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45936.982347800928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45936.982347800928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45936.982347800928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45936.982347800928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45936.982347800928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45936.982347800928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45936.982347800928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45936.982347800928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45936.982347800928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45936.982347800928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45936.982347800928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45936.982347800928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45936.982347800928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45936.982347800928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45936.982347800928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45936.982347800928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45936.982347800928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45936.982347800928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45936.982347800928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45936.982347800928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45936.982347800928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45936.982347800928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45936.982347800928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45936.982347800928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45936.982347800928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45936.982347800928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45936.982347800928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45936.982347800928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45936.982347800928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45936.982347800928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45936.982347800928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45936.982347800928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45936.982347800928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45936.982347800928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45936.982347800928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45936.982347800928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45936.982347800928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45936.982347800928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45936.982347800928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45936.982347800928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45936.982347800928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45936.982347800928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45936.982347800928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45936.982347800928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45936.982347800928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45936.982347800928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45936.982347800928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45936.982347800928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45936.982347800928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45936.982347800928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45936.982347800928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45936.982347800928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45936.982347800928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45936.982347800928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45936.982347800928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45936.982347800928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45936.982347800928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45936.982347800928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45936.982347800928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45936.982347800928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45936.982347800928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45936.982347800928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45936.982347800928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45936.982347800928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45936.982347800928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45936.982347800928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45936.982347800928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45936.982347800928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45936.982347800928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45936.982347800928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45936.982347800928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45936.982347800928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45936.982347800928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45936.982347800928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45936.982347800928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45936.982347800928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45936.982347800928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45936.982347800928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45936.982347800928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45936.982347800928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45936.982347800928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45936.982347800928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45936.982347800928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45936.982347800928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45936.982347800928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45936.982347800928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45936.982347800928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45936.982347800928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45936.982347800928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45936.982347800928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45936.982347800928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45936.982347800928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45936.982347800928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45936.982347800928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45936.982347800928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45936.982347800928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45936.982347800928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45936.982347800928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45936.982347800928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45936.982347800928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45936.982347800928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39065</v>
      </c>
      <c r="B2" s="75" t="str">
        <f>IFERROR(VLOOKUP(D2,DB!A:K,11,0),"")</f>
        <v>R3</v>
      </c>
      <c r="C2" s="18">
        <v>1</v>
      </c>
      <c r="D2" s="18" t="s">
        <v>20663</v>
      </c>
      <c r="E2" s="18" t="s">
        <v>38964</v>
      </c>
      <c r="F2" s="22">
        <v>45936.94425925926</v>
      </c>
      <c r="G2" s="21">
        <f t="shared" ref="G2:G41" ca="1" si="0">IFERROR(NOW()-F2,"-")</f>
        <v>3.8088541667093523E-2</v>
      </c>
      <c r="H2" s="22">
        <v>45818.916689814818</v>
      </c>
      <c r="I2" s="19" t="str">
        <f>IFERROR(VLOOKUP(D2,DB!A:F,6,0),"")</f>
        <v>SCECO</v>
      </c>
      <c r="J2" s="18" t="str">
        <f>IFERROR(VLOOKUP(D2,DB!A:G,7,0),"")</f>
        <v>Dead</v>
      </c>
      <c r="K2" s="50" t="s">
        <v>39066</v>
      </c>
      <c r="L2" s="23" t="str">
        <f>IFERROR(VLOOKUP(D2,DB!A:I,9,0),"")</f>
        <v>Latis</v>
      </c>
    </row>
    <row r="3" spans="1:13" ht="15" customHeight="1">
      <c r="A3" s="19"/>
      <c r="B3" s="75" t="str">
        <f>IFERROR(VLOOKUP(D3,DB!A:K,11,0),"")</f>
        <v/>
      </c>
      <c r="C3" s="18"/>
      <c r="D3" s="18"/>
      <c r="E3" s="18"/>
      <c r="F3" s="20"/>
      <c r="G3" s="21">
        <f t="shared" ca="1" si="0"/>
        <v>45936.982347800928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45936.982347800928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45936.982347800928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45936.982347800928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45936.982347800928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45936.982347800928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45936.982347800928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45936.982347800928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45936.982347800928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45936.982347800928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45936.982347800928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45936.982347800928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45936.982347800928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45936.982347800928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45936.982347800928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45936.982347800928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45936.982347800928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45936.982347800928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45936.982347800928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45936.982347800928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45936.982347800928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45936.982347800928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45936.982347800928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45936.982347800928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45936.982347800928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45936.982347800928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45936.982347800928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45936.982347800928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45936.982347800928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45936.982347800928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45936.982347800928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45936.982347800928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45936.982347800928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45936.982347800928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45936.982347800928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45936.982347800928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45936.982347800928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45936.982347800928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45936.982347800928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45936.982347800928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45936.982347800928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45936.982347800928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45936.982347800928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45936.982347800928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45936.982347800928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45936.982347800928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45936.982347800928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45936.982347800928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45936.982347800928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45936.982347800928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45936.982347800928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45936.982347800928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45936.982347800928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45936.982347800928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45936.982347800928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45936.982347800928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45936.982347800928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45936.982347800928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45936.982347800928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45936.982347800928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45936.982347800928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45936.982347800928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45936.982347800928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45936.982347800928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45936.982347800928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45936.982347800928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45936.982347800928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45936.982347800928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45936.982347800928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45936.982347800928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45936.982347800928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45936.982347800928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45936.982347800928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45936.982347800928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45936.982347800928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45936.982347800928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45936.982347800928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45936.982347800928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45936.982347800928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45936.982347800928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45936.982347800928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45936.982347800928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45936.982347800928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45936.982347800928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45936.982347800928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45936.982347800928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45936.982347800928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45936.982347800928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45936.982347800928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45936.982347800928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45936.982347800928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45936.982347800928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45936.982347800928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45936.982347800928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45936.982347800928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45936.982347800928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45936.982347800928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45936.982347800928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45936.982347800928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45936.982347800928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45936.982347800928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45936.982347800928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45936.982347800928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45936.982347800928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45936.982347800928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45936.982347800928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45936.982347800928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45936.982347800928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45936.982347800928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45936.982347800928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45936.982347800928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45936.982347800928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45936.982347800928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45936.982347800928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45936.982347800928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45936.982347800928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45936.982347800928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45936.982347800928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45936.982347800928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45936.982347800928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45936.982347800928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45936.982347800928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45936.982347800928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45936.982347800928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45936.982347800928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45936.982347800928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45936.982347800928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45936.982347800928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45936.982347800928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45936.982347800928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45936.982347800928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45936.982347800928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45936.982347800928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45936.982347800928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45936.982347800928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45936.982347800928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45936.982347800928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45936.982347800928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45936.982347800928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45936.982347800928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45936.982347800928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45936.982347800928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45936.982347800928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45936.982347800928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45936.982347800928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45936.982347800928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45936.982347800928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45936.982347800928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45936.982347800928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45936.982347800928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45936.982347800928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45936.982347800928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45936.982347800928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45936.982347800928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45936.982347800928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45936.982347800928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45936.982347800928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45936.982347800928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45936.982347800928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45936.982347800928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45936.982347800928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45936.982347800928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45936.982347800928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45936.982347800928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45936.982347800928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45936.982347800928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45936.982347800928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45936.982347800928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45936.982347800928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45936.982347800928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45936.982347800928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45936.982347800928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45936.982347800928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45936.982347800928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45936.982347800928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45936.982347800928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45936.982347800928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45936.982347800928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45936.982347800928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45936.982347800928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45936.982347800928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45936.982347800928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45936.982347800928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45936.982347800928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45936.982347800928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45936.982347800928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45936.982347800928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45936.982347800928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45936.982347800928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45936.982347800928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45936.982347800928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45936.982347800928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45936.982347800928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45936.982347800928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45936.982347800928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45936.982347800928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45936.982347800928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45936.982347800928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45936.982347800928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45936.982347800928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45936.982347800928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45936.982347800928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45936.982347800928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45936.982347800928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45936.982347800928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45936.982347800928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45936.982347800928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45936.982347800928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45936.982347800928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45936.982347800928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45936.982347800928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45936.982347800928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45936.982347800928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45936.982347800928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45936.982347800928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45936.982347800928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45936.982347800928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45936.982347800928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45936.982347800928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45936.982347800928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45936.982347800928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45936.982347800928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45936.982347800928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45936.982347800928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45936.982347800928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45936.982347800928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45936.982347800928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45936.982347800928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45936.982347800928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45936.982347800928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45936.982347800928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45936.982347800928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45936.982347800928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45936.982347800928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45936.982347800928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45936.982347800928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45936.982347800928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45936.982347800928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45936.982347800928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45936.982347800928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45936.982347800928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45936.982347800928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45936.982347800928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45936.982347800928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45936.982347800928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45936.982347800928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45936.982347800928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45936.982347800928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45936.982347800928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45936.982347800928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45936.982347800928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45936.982347800928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45936.982347800928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45936.982347800928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45936.982347800928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45936.982347800928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45936.982347800928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45936.982347800928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45936.982347800928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45936.982347800928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45936.982347800928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45936.982347800928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45936.982347800928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45936.982347800928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45936.982347800928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45936.982347800928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45936.982347800928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45936.982347800928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45936.982347800928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45936.982347800928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45936.982347800928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45936.982347800928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45936.982347800928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45936.982347800928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45936.982347800928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45936.982347800928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45936.982347800928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45936.982347800928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45936.982347800928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45936.982347800928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45936.982347800928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45936.982347800928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45936.982347800928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45936.982347800928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45936.982347800928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45936.982347800928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45936.982347800928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45936.982347800928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45936.982347800928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45936.982347800928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45936.982347800928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45936.982347800928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45936.982347800928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45936.982347800928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45936.982347800928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45936.982347800928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45936.982347800928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45936.982347800928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45936.982347800928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45936.982347800928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45936.982347800928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45936.982347800928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45936.982347800928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45936.982347800928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45936.982347800928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45936.982347800928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45936.982347800928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45936.982347800928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45936.982347800928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45936.982347800928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45936.982347800928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45936.982347800928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45936.982347800928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45936.982347800928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45936.982347800928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45936.982347800928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45936.982347800928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45936.982347800928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45936.982347800928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45936.982347800928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45936.982347800928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45936.982347800928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45936.982347800928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45936.982347800928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45936.982347800928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45936.982347800928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45936.982347800928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45936.982347800928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45936.982347800928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45936.982347800928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45936.982347800928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45936.982347800928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45936.982347800928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45936.982347800928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45936.982347800928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45936.982347800928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45936.982347800928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45936.982347800928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45936.982347800928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45936.982347800928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45936.982347800928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45936.982347800928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45936.982347800928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45936.982347800928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45936.982347800928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45936.982347800928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45936.982347800928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45936.982347800928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45936.982347800928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45936.982347800928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45936.982347800928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45936.982347800928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45936.982347800928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45936.982347800928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45936.982347800928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45936.982347800928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45936.982347800928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45936.982347800928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45936.982347800928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45936.982347800928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45936.982347800928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45936.982347800928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45936.982347800928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45936.982347800928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45936.982347800928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45936.982347800928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45936.982347800928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45936.982347800928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45936.982347800928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45936.982347800928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45936.982347800928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45936.982347800928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45936.982347800928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45936.982347800928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45936.982347800928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45936.982347800928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45936.982347800928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45936.982347800928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45936.982347800928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45936.982347800928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45936.982347800928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45936.982347800928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45936.982347800928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45936.982347800928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45936.982347800928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45936.982347800928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45936.982347800928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45936.982347800928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45936.982347800928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45936.982347800928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45936.982347800928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45936.982347800928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45936.982347800928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45936.982347800928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45936.982347800928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45936.982347800928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45936.982347800928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45936.982347800928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45936.982347800928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45936.982347800928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45936.982347800928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45936.982347800928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45936.982347800928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45936.982347800928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45936.982347800928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45936.982347800928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45936.982347800928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45936.982347800928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45936.982347800928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45936.982347800928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45936.982347800928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45936.982347800928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45936.982347800928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45936.982347800928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45936.982347800928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45936.982347800928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45936.982347800928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45936.982347800928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45936.982347800928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45936.982347800928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45936.982347800928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45936.982347800928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45936.982347800928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45936.982347800928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45936.982347800928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45936.982347800928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45936.982347800928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45936.982347800928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45936.982347800928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45936.982347800928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45936.982347800928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45936.982347800928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45936.982347800928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45936.982347800928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45936.982347800928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45936.982347800928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45936.982347800928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45936.982347800928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45936.982347800928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45936.982347800928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45936.982347800928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45936.982347800928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45936.982347800928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45936.982347800928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45936.982347800928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45936.982347800928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45936.982347800928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45936.982347800928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45936.982347800928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45936.982347800928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45936.982347800928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45936.982347800928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45936.982347800928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45936.982347800928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45936.982347800928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45936.982347800928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45936.982347800928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45936.982347800928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45936.982347800928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45936.982347800928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45936.982347800928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45936.982347800928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45936.982347800928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45936.982347800928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45936.982347800928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45936.982347800928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45936.982347800928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45936.982347800928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45936.982347800928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45936.982347800928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45936.982347800928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45936.982347800928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45936.982347800928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45936.982347800928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45936.982347800928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45936.982347800928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45936.982347800928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45936.982347800928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45936.982347800928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45936.982347800928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45936.982347800928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45936.982347800928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45936.982347800928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45936.982347800928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45936.982347800928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45936.982347800928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45936.982347800928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45936.982347800928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45936.982347800928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45936.982347800928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45936.982347800928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45936.982347800928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45936.982347800928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45936.982347800928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45936.982347800928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45936.982347800928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45936.982347800928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45936.982347800928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45936.982347800928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45936.982347800928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45936.982347800928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45936.982347800928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45936.982347800928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45936.982347800928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45936.982347800928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45936.982347800928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45936.982347800928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45936.982347800928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45936.982347800928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45936.982347800928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45936.982347800928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45936.982347800928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45936.982347800928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45936.982347800928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45936.982347800928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45936.982347800928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45936.982347800928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45936.982347800928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45936.982347800928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45936.982347800928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45936.982347800928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45936.982347800928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45936.982347800928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45936.982347800928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45936.982347800928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45936.982347800928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45936.982347800928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45936.982347800928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45936.982347800928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45936.982347800928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45936.982347800928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45936.982347800928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45936.982347800928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45936.982347800928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45936.982347800928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45936.982347800928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45936.982347800928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45936.982347800928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45936.982347800928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45936.982347800928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45936.982347800928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45936.982347800928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45936.982347800928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45936.982347800928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45936.982347800928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45936.982347800928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45936.982347800928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45936.982347800928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45936.982347800928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45936.982347800928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45936.982347800928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45936.982347800928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45936.982347800928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45936.982347800928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45936.982347800928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45936.982347800928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45936.982347800928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45936.982347800928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45936.982347800928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45936.982347800928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45936.982347800928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45936.982347800928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45936.982347800928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45936.982347800928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45936.982347800928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45936.982347800928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45936.982347800928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45936.982347800928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45936.982347800928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45936.982347800928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45936.982347800928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45936.982347800928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45936.982347800928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45936.982347800928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45936.982347800928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45936.982347800928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45936.982347800928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45936.982347800928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45936.982347800928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45936.982347800928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45936.982347800928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45936.982347800928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45936.982347800928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45936.982347800928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45936.982347800928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45936.982347800928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45936.982347800928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45936.982347800928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45936.982347800928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45936.982347800928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45936.982347800928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45936.982347800928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45936.982347800928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45936.982347800928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45936.982347800928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45936.982347800928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45936.982347800928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45936.982347800928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45936.982347800928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45936.982347800928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45936.982347800928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45936.982347800928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45936.982347800928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45936.982347800928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45936.982347800928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45936.982347800928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45936.982347800928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45936.982347800928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45936.982347800928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45936.982347800928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45936.982347800928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45936.982347800928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45936.982347800928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45936.982347800928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45936.982347800928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45936.982347800928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45936.982347800928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45936.982347800928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45936.982347800928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45936.982347800928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45936.982347800928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45936.982347800928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45936.982347800928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45936.982347800928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45936.982347800928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45936.982347800928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45936.982347800928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45936.982347800928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45936.982347800928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45936.982347800928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45936.982347800928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45936.982347800928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45936.982347800928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45936.982347800928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45936.982347800928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45936.982347800928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45936.982347800928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45936.982347800928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45936.982347800928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45936.982347800928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45936.982347800928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45936.982347800928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45936.982347800928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45936.982347800928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45936.982347800928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45936.982347800928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45936.982347800928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45936.982347800928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45936.982347800928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45936.982347800928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45936.982347800928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45936.982347800928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45936.982347800928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45936.982347800928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45936.982347800928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45936.982347800928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45936.982347800928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45936.982347800928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45936.982347800928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45936.982347800928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45936.982347800928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45936.982347800928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45936.982347800928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45936.982347800928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45936.982347800928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45936.982347800928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45936.982347800928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45936.982347800928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45936.982347800928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45936.982347800928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45936.982347800928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45936.982347800928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45936.982347800928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45936.982347800928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45936.982347800928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45936.982347800928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45936.982347800928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45936.982347800928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45936.982347800928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45936.982347800928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45936.982347800928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45936.982347800928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45936.982347800928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45936.982347800928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45936.982347800928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45936.982347800928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45936.982347800928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45936.982347800928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45936.982347800928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45936.982347800928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45936.982347800928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45936.982347800928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45936.982347800928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45936.982347800928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45936.982347800928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45936.982347800928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45936.982347800928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45936.982347800928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45936.982347800928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45936.982347800928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45936.982347800928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45936.982347800928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45936.982347800928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45936.982347800928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45936.982347800928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45936.982347800928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45936.982347800928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45936.982347800928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45936.982347800928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45936.982347800928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45936.982347800928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45936.982347800928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45936.982347800928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45936.982347800928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45936.982347800928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45936.982347800928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45936.982347800928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45936.982347800928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45936.982347800928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45936.982347800928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45936.982347800928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45936.982347800928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45936.982347800928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45936.982347800928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45936.982347800928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45936.982347800928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45936.982347800928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45936.982347800928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45936.982347800928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45936.982347800928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45936.982347800928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45936.982347800928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45936.982347800928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45936.982347800928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45936.982347800928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45936.982347800928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45936.982347800928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45936.982347800928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45936.982347800928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45936.982347800928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45936.982347800928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45936.982347800928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45936.982347800928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45936.982347800928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45936.982347800928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45936.982347800928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45936.982347800928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45936.982347800928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45936.982347800928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45936.982347800928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45936.982347800928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45936.982347800928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45936.982347800928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45936.982347800928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45936.982347800928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45936.982347800928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45936.982347800928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45936.982347800928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45936.982347800928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45936.982347800928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45936.982347800928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45936.982347800928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45936.982347800928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45936.982347800928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45936.982347800928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45936.982347800928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45936.982347800928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45936.982347800928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45936.982347800928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45936.982347800928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45936.982347800928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45936.982347800928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45936.982347800928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45936.982347800928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45936.982347800928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45936.982347800928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45936.982347800928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45936.982347800928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45936.982347800928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45936.982347800928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45936.982347800928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45936.982347800928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45936.982347800928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45936.982347800928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45936.982347800928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45936.982347800928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45936.982347800928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45936.982347800928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45936.982347800928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45936.982347800928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45936.982347800928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45936.982347800928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45936.982347800928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45936.982347800928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45936.982347800928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45936.982347800928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45936.982347800928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45936.982347800928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45936.982347800928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45936.982347800928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45936.982347800928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45936.982347800928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45936.982347800928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45936.982347800928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45936.982347800928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45936.982347800928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45936.982347800928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45936.982347800928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45936.982347800928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45936.982347800928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45936.982347800928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45936.982347800928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45936.982347800928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45936.982347800928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45936.982347800928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45936.982347800928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45936.982347800928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45936.982347800928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45936.982347800928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45936.982347800928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45936.982347800928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45936.982347800928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45936.982347800928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45936.982347800928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45936.982347800928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45936.982347800928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45936.982347800928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45936.982347800928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45936.982347800928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45936.982347800928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45936.982347800928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45936.982347800928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45936.982347800928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45936.982347800928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45936.982347800928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45936.982347800928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45936.982347800928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45936.982347800928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45936.982347800928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45936.982347800928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45936.982347800928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45936.982347800928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45936.982347800928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45936.982347800928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45936.982347800928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45936.982347800928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45936.982347800928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45936.982347800928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45936.982347800928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45936.982347800928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45936.982347800928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45936.982347800928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45936.982347800928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45936.982347800928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45936.982347800928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45936.982347800928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45936.982347800928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45936.982347800928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45936.982347800928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45936.982347800928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45936.982347800928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45936.982347800928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45936.982347800928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45936.982347800928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45936.982347800928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45936.982347800928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45936.982347800928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45936.982347800928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45936.982347800928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45936.982347800928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45936.982347800928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45936.982347800928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45936.982347800928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45936.982347800928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45936.982347800928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45936.982347800928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45936.982347800928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45936.982347800928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45936.982347800928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45936.982347800928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45936.982347800928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45936.982347800928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45936.982347800928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45936.982347800928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45936.982347800928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45936.982347800928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45936.982347800928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45936.982347800928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45936.982347800928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45936.982347800928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45936.982347800928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45936.982347800928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45936.982347800928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45936.982347800928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45936.982347800928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45936.982347800928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45936.982347800928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45936.982347800928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45936.982347800928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45936.982347800928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45936.982347800928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45936.982347800928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45936.982347800928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45936.982347800928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45936.982347800928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45936.982347800928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45936.982347800928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45936.982347800928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45936.982347800928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45936.982347800928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45936.982347800928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45936.982347800928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45936.982347800928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45936.982347800928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45936.982347800928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45936.982347800928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45936.982347800928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45936.982347800928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45936.982347800928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45936.982347800928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45936.982347800928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45936.982347800928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45936.982347800928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45936.982347800928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45936.982347800928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45936.982347800928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45936.982347800928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45936.982347800928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45936.982347800928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45936.982347800928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45936.982347800928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45936.982347800928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45936.982347800928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45936.982347800928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45936.982347800928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45936.982347800928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45936.982347800928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45936.982347800928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45936.982347800928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45936.982347800928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45936.982347800928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45936.982347800928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45936.982347800928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45936.982347800928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45936.982347800928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45936.982347800928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45936.982347800928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45936.982347800928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45936.982347800928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45936.982347800928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45936.982347800928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45936.982347800928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45936.982347800928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45936.982347800928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45936.982347800928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45936.982347800928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45936.982347800928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45936.982347800928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45936.982347800928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45936.982347800928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45936.982347800928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45936.982347800928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45936.982347800928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45936.982347800928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45936.982347800928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45936.982347800928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45936.982347800928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45936.982347800928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45936.982347800928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45936.982347800928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45936.982347800928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45936.982347800928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45936.982347800928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45936.982347800928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45936.982347800928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45936.982347800928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45936.982347800928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45936.982347800928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45936.982347800928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45936.982347800928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45936.982347800928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45936.982347800928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45936.982347800928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45936.982347800928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45936.982347800928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45936.982347800928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45936.982347800928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45936.982347800928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45936.982347800928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45936.982347800928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45936.982347800928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45936.982347800928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45936.982347800928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45936.982347800928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45936.982347800928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45936.982347800928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45936.982347800928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45936.982347800928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45936.982347800928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45936.982347800928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45936.982347800928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45936.982347800928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45936.982347800928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45936.982347800928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45936.982347800928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45936.982347800928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45936.982347800928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45936.982347800928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45936.982347800928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45936.982347800928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45936.982347800928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45936.982347800928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45936.982347800928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45936.982347800928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45936.982347800928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45936.982347800928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45936.982347800928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45936.982347800928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45936.982347800928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45936.982347800928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45936.982347800928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45936.982347800928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45936.982347800928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45936.982347800928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45936.982347800928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45936.982347800928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45936.982347800928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45936.982347800928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45936.982347800928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45936.982347800928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45936.982347800928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45936.982347800928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45936.982347800928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45936.982347800928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45936.982347800928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45936.982347800928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45936.982347800928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45936.982347800928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45936.982347800928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45936.982347800928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45936.982347800928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45936.982347800928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45936.982347800928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45936.982347800928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45936.982347800928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45936.982347800928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45936.982347800928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45936.982347800928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45936.982347800928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45936.982347800928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45936.982347800928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45936.982347800928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45936.982347800928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45936.982347800928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45936.982347800928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45936.982347800928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45936.982347800928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45936.982347800928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45936.982347800928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45936.982347800928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45936.982347800928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45936.982347800928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45936.982347800928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45936.982347800928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45936.982347800928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45936.982347800928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45936.982347800928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45936.982347800928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45936.982347800928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45936.982347800928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45936.982347800928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45936.982347800928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45936.982347800928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45936.982347800928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45936.982347800928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45936.982347800928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45936.982347800928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45936.982347800928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45936.982347800928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45936.982347800928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45936.982347800928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45936.982347800928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45936.982347800928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45936.982347800928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45936.982347800928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45936.982347800928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45936.982347800928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45936.982347800928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45936.982347800928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45936.982347800928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45936.982347800928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45936.982347800928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45936.982347800928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45936.982347800928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45936.982347800928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45936.982347800928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45936.982347800928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45936.982347800928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45936.982347800928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45936.982347800928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45936.982347800928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45936.982347800928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45936.982347800928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45936.982347800928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45936.982347800928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45936.982347800928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45936.982347800928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45936.982347800928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45936.982347800928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45936.982347800928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45936.982347800928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45936.982347800928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45936.982347800928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45936.982347800928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45936.982347800928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45936.982347800928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45936.982347800928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45936.982347800928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45936.982347800928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45936.982347800928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45936.982347800928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45936.982347800928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45936.982347800928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45936.982347800928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45936.982347800928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45936.982347800928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45936.982347800928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45936.982347800928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45936.982347800928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45936.982347800928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45936.982347800928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45936.982347800928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45936.982347800928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45936.982347800928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45936.982347800928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45936.982347800928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45936.982347800928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45936.982347800928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45936.982347800928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45936.982347800928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45936.982347800928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45936.982347800928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45936.982347800928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45936.982347800928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45936.982347800928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45936.982347800928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45936.982347800928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45936.982347800928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45936.982347800928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45936.982347800928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45936.982347800928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45936.982347800928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45936.982347800928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45936.982347800928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45936.982347800928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45936.982347800928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45936.982347800928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45936.982347800928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45936.982347800928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45936.982347800928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45936.982347800928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45936.982347800928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45936.982347800928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45936.982347800928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45936.982347800928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45936.982347800928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45936.982347800928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45936.982347800928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45936.982347800928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45936.982347800928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45936.982347800928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45936.982347800928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45936.982347800928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45936.982347800928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45936.982347800928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45936.982347800928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45936.982347800928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45936.982347800928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45936.982347800928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45936.982347800928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45936.982347800928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45936.982347800928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45936.982347800928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45936.982347800928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45936.982347800928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45936.982347800928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45936.982347800928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45936.982347800928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45936.982347800928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45936.982347800928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45936.982347800928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45936.982347800928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45936.982347800928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45936.982347800928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45936.982347800928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45936.982347800928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45936.982347800928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45936.982347800928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45936.982347800928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45936.982347800928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45936.982347800928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45936.982347800928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45936.982347800928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45936.982347800928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45936.982347800928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45936.982347800928</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2"/>
  <sheetViews>
    <sheetView workbookViewId="0">
      <selection activeCell="D15" sqref="D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233.50163020833133</v>
      </c>
      <c r="H2" s="113">
        <v>45703.474768518521</v>
      </c>
      <c r="I2" s="110" t="str">
        <f>IFERROR(VLOOKUP(D2,DB!A:F,6,0),"")</f>
        <v>SCECO</v>
      </c>
      <c r="J2" s="110" t="str">
        <f>IFERROR(VLOOKUP(D2,DB!A:G,7,0),"")</f>
        <v>Dead</v>
      </c>
      <c r="K2" s="115" t="s">
        <v>39068</v>
      </c>
      <c r="L2" s="107" t="str">
        <f>IFERROR(VLOOKUP(D2,DB!A:I,9,0),"")</f>
        <v>Latis</v>
      </c>
    </row>
    <row r="3" spans="1:16" ht="23.25" customHeight="1">
      <c r="A3" s="110" t="s">
        <v>39069</v>
      </c>
      <c r="B3" s="110" t="str">
        <f>IFERROR(VLOOKUP(D3,DB!A:K,11,0),"")</f>
        <v>R4</v>
      </c>
      <c r="C3" s="111">
        <v>2</v>
      </c>
      <c r="D3" s="107" t="s">
        <v>25891</v>
      </c>
      <c r="E3" s="112" t="s">
        <v>38964</v>
      </c>
      <c r="F3" s="113">
        <v>45935.156944444447</v>
      </c>
      <c r="G3" s="114">
        <f ca="1">IFERROR(NOW()-F3,"")</f>
        <v>1.8254033564808196</v>
      </c>
      <c r="H3" s="113">
        <v>45935.07104166667</v>
      </c>
      <c r="I3" s="110" t="str">
        <f>IFERROR(VLOOKUP(D3,DB!A:F,6,0),"")</f>
        <v>Generator-SG</v>
      </c>
      <c r="J3" s="110" t="str">
        <f>IFERROR(VLOOKUP(D3,DB!A:G,7,0),"")</f>
        <v>Good</v>
      </c>
      <c r="K3" s="115" t="s">
        <v>39070</v>
      </c>
      <c r="L3" s="107" t="str">
        <f>IFERROR(VLOOKUP(D3,DB!A:I,9,0),"")</f>
        <v>Latis</v>
      </c>
    </row>
    <row r="4" spans="1:16" ht="15" customHeight="1">
      <c r="A4" s="141" t="s">
        <v>39071</v>
      </c>
      <c r="B4" s="141" t="str">
        <f>IFERROR(VLOOKUP(D4,DB!A:K,11,0),"")</f>
        <v>R4</v>
      </c>
      <c r="C4" s="142">
        <v>1</v>
      </c>
      <c r="D4" s="143" t="s">
        <v>36054</v>
      </c>
      <c r="E4" s="144" t="s">
        <v>38964</v>
      </c>
      <c r="F4" s="145">
        <v>45936.764467592591</v>
      </c>
      <c r="G4" s="146">
        <f ca="1">IFERROR(NOW()-F4,"")</f>
        <v>0.21788020833628252</v>
      </c>
      <c r="H4" s="145">
        <v>45936.758773148147</v>
      </c>
      <c r="I4" s="141" t="str">
        <f>IFERROR(VLOOKUP(D4,DB!A:F,6,0),"")</f>
        <v>Generator-SG</v>
      </c>
      <c r="J4" s="141" t="str">
        <f>IFERROR(VLOOKUP(D4,DB!A:G,7,0),"")</f>
        <v>Weak</v>
      </c>
      <c r="K4" s="148" t="s">
        <v>39072</v>
      </c>
      <c r="L4" s="143" t="str">
        <f>IFERROR(VLOOKUP(D4,DB!A:I,9,0),"")</f>
        <v>Latis</v>
      </c>
    </row>
    <row r="5" spans="1:16" ht="15" customHeight="1">
      <c r="A5" s="141" t="s">
        <v>39073</v>
      </c>
      <c r="B5" s="141" t="str">
        <f>IFERROR(VLOOKUP(D5,DB!A:K,11,0),"")</f>
        <v>R4</v>
      </c>
      <c r="C5" s="142">
        <v>1</v>
      </c>
      <c r="D5" s="143" t="s">
        <v>37977</v>
      </c>
      <c r="E5" s="144" t="s">
        <v>38964</v>
      </c>
      <c r="F5" s="145">
        <v>45936.913391203707</v>
      </c>
      <c r="G5" s="146">
        <f ca="1">IFERROR(NOW()-F5,"")</f>
        <v>6.8956597220676485E-2</v>
      </c>
      <c r="H5" s="145">
        <v>45936.907453703701</v>
      </c>
      <c r="I5" s="141" t="str">
        <f>IFERROR(VLOOKUP(D5,DB!A:F,6,0),"")</f>
        <v>SCECO</v>
      </c>
      <c r="J5" s="141" t="str">
        <f>IFERROR(VLOOKUP(D5,DB!A:G,7,0),"")</f>
        <v>Dead</v>
      </c>
      <c r="K5" s="148" t="s">
        <v>39074</v>
      </c>
      <c r="L5" s="143" t="str">
        <f>IFERROR(VLOOKUP(D5,DB!A:I,9,0),"")</f>
        <v>Latis</v>
      </c>
    </row>
    <row r="6" spans="1:16" ht="15" customHeight="1">
      <c r="A6" s="141" t="s">
        <v>39075</v>
      </c>
      <c r="B6" s="141" t="str">
        <f>IFERROR(VLOOKUP(D6,DB!A:K,11,0),"")</f>
        <v>R4</v>
      </c>
      <c r="C6" s="142">
        <v>1</v>
      </c>
      <c r="D6" s="143" t="s">
        <v>22424</v>
      </c>
      <c r="E6" s="144" t="s">
        <v>38964</v>
      </c>
      <c r="F6" s="145">
        <v>45936.933333333334</v>
      </c>
      <c r="G6" s="146">
        <f ca="1">IFERROR(NOW()-F6,"")</f>
        <v>4.9014467593224254E-2</v>
      </c>
      <c r="H6" s="145">
        <v>45936.927615740744</v>
      </c>
      <c r="I6" s="141" t="str">
        <f>IFERROR(VLOOKUP(D6,DB!A:F,6,0),"")</f>
        <v>SCECO</v>
      </c>
      <c r="J6" s="141" t="str">
        <f>IFERROR(VLOOKUP(D6,DB!A:G,7,0),"")</f>
        <v>In progress+In progress</v>
      </c>
      <c r="K6" s="148" t="s">
        <v>39076</v>
      </c>
      <c r="L6" s="143" t="str">
        <f>IFERROR(VLOOKUP(D6,DB!A:I,9,0),"")</f>
        <v>Latis</v>
      </c>
    </row>
    <row r="7" spans="1:16" ht="15" customHeight="1">
      <c r="A7" s="141"/>
      <c r="B7" s="141" t="str">
        <f>IFERROR(VLOOKUP(D7,DB!A:K,11,0),"")</f>
        <v/>
      </c>
      <c r="C7" s="142"/>
      <c r="D7" s="143"/>
      <c r="E7" s="144"/>
      <c r="F7" s="145"/>
      <c r="G7" s="146">
        <f ca="1">IFERROR(NOW()-F7,"")</f>
        <v>45936.982347800928</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45936.982347800928</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45936.982347800928</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45936.982347800928</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45936.982347800928</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45936.982347800928</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45936.982347800928</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45936.982347800928</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45936.982347800928</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45936.982347800928</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45936.982347800928</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45936.982347800928</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45936.982347800928</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45936.982347800928</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45936.982347800928</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45936.982347800928</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45936.982347800928</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45936.982347800928</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45936.982347800928</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45936.982347800928</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45936.982347800928</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45936.982347800928</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45936.982347800928</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45936.982347800928</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45936.982347800928</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45936.982347800928</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45936.982347800928</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45936.982347800928</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45936.982347800928</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45936.982347800928</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45936.982347800928</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45936.982347800928</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45936.982347800928</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45936.982347800928</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45936.982347800928</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45936.982347800928</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45936.982347800928</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45936.982347800928</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45936.982347800928</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45936.982347800928</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45936.982347800928</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45936.982347800928</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45936.982347800928</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45936.982347800928</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45936.982347800928</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45936.982347800928</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45936.982347800928</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45936.982347800928</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45936.982347800928</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45936.982347800928</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45936.982347800928</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45936.982347800928</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45936.982347800928</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45936.982347800928</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45936.982347800928</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45936.982347800928</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45936.982347800928</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45936.982347800928</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45936.982347800928</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45936.982347800928</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45936.982347800928</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45936.982347800928</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45936.982347800928</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45936.982347800928</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45936.982347800928</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45936.982347800928</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45936.982347800928</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45936.982347800928</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45936.982347800928</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45936.982347800928</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45936.982347800928</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45936.982347800928</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45936.982347800928</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45936.982347800928</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45936.982347800928</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45936.982347800928</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45936.982347800928</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45936.982347800928</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45936.982347800928</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45936.982347800928</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45936.982347800928</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45936.982347800928</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45936.982347800928</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45936.982347800928</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45936.982347800928</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45936.982347800928</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45936.982347800928</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45936.982347800928</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45936.982347800928</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45936.982347800928</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45936.982347800928</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45936.982347800928</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45936.982347800928</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45936.982347800928</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45936.982347800928</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45936.982347800928</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45936.982347800928</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45936.982347800928</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45936.982347800928</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45936.982347800928</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45936.982347800928</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45936.982347800928</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45936.982347800928</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45936.982347800928</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45936.982347800928</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45936.982347800928</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45936.982347800928</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45936.982347800928</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45936.982347800928</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45936.982347800928</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45936.982347800928</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45936.982347800928</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45936.982347800928</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45936.982347800928</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45936.982347800928</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45936.982347800928</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45936.982347800928</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45936.982347800928</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45936.982347800928</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45936.982347800928</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45936.982347800928</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45936.982347800928</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45936.982347800928</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45936.982347800928</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45936.982347800928</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45936.982347800928</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45936.982347800928</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45936.982347800928</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45936.982347800928</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45936.982347800928</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45936.982347800928</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45936.982347800928</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45936.982347800928</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45936.982347800928</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45936.982347800928</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45936.982347800928</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45936.982347800928</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45936.982347800928</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45936.982347800928</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45936.982347800928</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45936.982347800928</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45936.982347800928</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45936.982347800928</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45936.982347800928</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45936.982347800928</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45936.982347800928</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45936.982347800928</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45936.982347800928</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45936.982347800928</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45936.982347800928</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45936.982347800928</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45936.982347800928</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45936.982347800928</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45936.982347800928</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45936.982347800928</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45936.982347800928</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45936.982347800928</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45936.982347800928</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45936.982347800928</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45936.982347800928</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45936.982347800928</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45936.982347800928</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45936.982347800928</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45936.982347800928</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45936.982347800928</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45936.982347800928</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45936.982347800928</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45936.982347800928</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45936.982347800928</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45936.982347800928</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45936.982347800928</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45936.982347800928</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45936.982347800928</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45936.982347800928</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45936.982347800928</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45936.982347800928</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45936.982347800928</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45936.982347800928</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45936.982347800928</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45936.982347800928</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45936.982347800928</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45936.982347800928</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45936.982347800928</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45936.982347800928</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45936.982347800928</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45936.982347800928</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45936.982347800928</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45936.982347800928</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45936.982347800928</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45936.982347800928</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45936.982347800928</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45936.982347800928</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45936.982347800928</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45936.982347800928</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45936.982347800928</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45936.982347800928</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45936.982347800928</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45936.982347800928</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45936.982347800928</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45936.982347800928</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45936.982347800928</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45936.982347800928</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45936.982347800928</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45936.982347800928</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45936.982347800928</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45936.982347800928</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45936.982347800928</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45936.982347800928</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45936.982347800928</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45936.982347800928</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45936.982347800928</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45936.982347800928</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45936.982347800928</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45936.982347800928</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45936.982347800928</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45936.982347800928</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45936.982347800928</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45936.982347800928</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45936.982347800928</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45936.982347800928</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45936.982347800928</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45936.982347800928</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45936.982347800928</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45936.982347800928</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45936.982347800928</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45936.982347800928</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45936.982347800928</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45936.982347800928</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45936.982347800928</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45936.982347800928</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45936.982347800928</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45936.982347800928</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45936.982347800928</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45936.982347800928</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45936.982347800928</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45936.982347800928</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45936.982347800928</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45936.982347800928</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45936.982347800928</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45936.982347800928</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45936.982347800928</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45936.982347800928</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45936.982347800928</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45936.982347800928</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45936.982347800928</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45936.982347800928</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45936.982347800928</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45936.982347800928</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45936.982347800928</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45936.982347800928</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45936.982347800928</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45936.982347800928</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45936.982347800928</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45936.982347800928</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45936.982347800928</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45936.982347800928</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45936.982347800928</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45936.982347800928</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45936.982347800928</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45936.982347800928</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45936.982347800928</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45936.982347800928</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45936.982347800928</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45936.982347800928</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45936.982347800928</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45936.982347800928</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45936.982347800928</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45936.982347800928</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45936.982347800928</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45936.982347800928</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45936.982347800928</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45936.982347800928</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45936.982347800928</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45936.982347800928</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45936.982347800928</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45936.982347800928</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45936.982347800928</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45936.982347800928</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45936.982347800928</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45936.982347800928</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45936.982347800928</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45936.982347800928</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45936.982347800928</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45936.982347800928</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45936.982347800928</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45936.982347800928</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45936.982347800928</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45936.982347800928</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45936.982347800928</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45936.982347800928</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45936.982347800928</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45936.982347800928</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45936.982347800928</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45936.982347800928</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45936.982347800928</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45936.982347800928</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45936.982347800928</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45936.982347800928</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45936.982347800928</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45936.982347800928</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45936.982347800928</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45936.982347800928</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45936.982347800928</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45936.982347800928</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45936.982347800928</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45936.982347800928</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45936.982347800928</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45936.982347800928</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45936.982347800928</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45936.982347800928</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45936.982347800928</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45936.982347800928</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45936.982347800928</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45936.982347800928</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45936.982347800928</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45936.982347800928</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45936.982347800928</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45936.982347800928</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45936.982347800928</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45936.982347800928</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45936.982347800928</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45936.982347800928</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45936.982347800928</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45936.982347800928</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45936.982347800928</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45936.982347800928</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45936.982347800928</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45936.982347800928</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45936.982347800928</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45936.982347800928</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45936.982347800928</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45936.982347800928</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45936.982347800928</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45936.982347800928</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45936.982347800928</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45936.982347800928</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45936.982347800928</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45936.982347800928</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45936.982347800928</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45936.982347800928</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45936.982347800928</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45936.982347800928</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45936.982347800928</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45936.982347800928</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45936.982347800928</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45936.982347800928</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45936.982347800928</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45936.982347800928</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45936.982347800928</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45936.982347800928</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45936.982347800928</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45936.982347800928</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45936.982347800928</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45936.982347800928</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45936.982347800928</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45936.982347800928</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45936.982347800928</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45936.982347800928</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45936.982347800928</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45936.982347800928</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45936.982347800928</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45936.982347800928</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45936.982347800928</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45936.982347800928</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45936.982347800928</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45936.982347800928</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45936.982347800928</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45936.982347800928</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45936.982347800928</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45936.982347800928</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45936.982347800928</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45936.982347800928</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45936.982347800928</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45936.982347800928</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45936.982347800928</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45936.982347800928</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45936.982347800928</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45936.982347800928</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45936.982347800928</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45936.982347800928</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45936.982347800928</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45936.982347800928</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45936.982347800928</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45936.982347800928</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45936.982347800928</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45936.982347800928</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45936.982347800928</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45936.982347800928</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45936.982347800928</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45936.982347800928</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45936.982347800928</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45936.982347800928</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45936.982347800928</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45936.982347800928</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45936.982347800928</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45936.982347800928</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45936.982347800928</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45936.982347800928</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45936.982347800928</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45936.982347800928</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45936.982347800928</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45936.982347800928</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45936.982347800928</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45936.982347800928</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45936.982347800928</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45936.982347800928</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45936.982347800928</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45936.982347800928</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45936.982347800928</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45936.982347800928</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45936.982347800928</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45936.982347800928</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45936.982347800928</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45936.982347800928</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45936.982347800928</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45936.982347800928</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45936.982347800928</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45936.982347800928</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45936.982347800928</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45936.982347800928</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45936.982347800928</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45936.982347800928</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45936.982347800928</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45936.982347800928</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45936.982347800928</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45936.982347800928</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45936.982347800928</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45936.982347800928</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45936.982347800928</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45936.982347800928</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45936.982347800928</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45936.982347800928</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45936.982347800928</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45936.982347800928</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45936.982347800928</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45936.982347800928</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45936.982347800928</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45936.982347800928</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45936.982347800928</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45936.982347800928</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45936.982347800928</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45936.982347800928</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45936.982347800928</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45936.982347800928</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45936.982347800928</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45936.982347800928</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45936.982347800928</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45936.982347800928</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45936.982347800928</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45936.982347800928</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45936.982347800928</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45936.982347800928</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45936.982347800928</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45936.982347800928</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45936.982347800928</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45936.982347800928</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45936.982347800928</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45936.982347800928</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45936.982347800928</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45936.982347800928</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45936.982347800928</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45936.982347800928</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45936.982347800928</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45936.982347800928</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45936.982347800928</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45936.982347800928</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45936.982347800928</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45936.982347800928</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45936.982347800928</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45936.982347800928</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45936.982347800928</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45936.982347800928</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45936.982347800928</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45936.982347800928</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45936.982347800928</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45936.982347800928</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45936.982347800928</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45936.982347800928</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45936.982347800928</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45936.982347800928</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45936.982347800928</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45936.982347800928</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45936.982347800928</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45936.982347800928</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45936.982347800928</v>
      </c>
      <c r="H491" s="145"/>
      <c r="I491" s="141" t="str">
        <f>IFERROR(VLOOKUP(D491,DB!A:F,6,0),"")</f>
        <v/>
      </c>
      <c r="J491" s="141" t="str">
        <f>IFERROR(VLOOKUP(D491,DB!A:G,7,0),"")</f>
        <v/>
      </c>
      <c r="K491" s="148"/>
      <c r="L491" s="143" t="str">
        <f>IFERROR(VLOOKUP(D491,DB!A:I,9,0),"")</f>
        <v/>
      </c>
    </row>
    <row r="492" spans="1:12" ht="15" customHeight="1">
      <c r="A492" s="149"/>
      <c r="B492" s="149" t="str">
        <f>IFERROR(VLOOKUP(D492,DB!A:K,11,0),"")</f>
        <v/>
      </c>
      <c r="C492" s="150"/>
      <c r="D492" s="151"/>
      <c r="E492" s="152"/>
      <c r="F492" s="153"/>
      <c r="G492" s="154">
        <f ca="1">IFERROR(NOW()-F492,"")</f>
        <v>45936.982347800928</v>
      </c>
      <c r="H492" s="153"/>
      <c r="I492" s="149" t="str">
        <f>IFERROR(VLOOKUP(D492,DB!A:F,6,0),"")</f>
        <v/>
      </c>
      <c r="J492" s="149" t="str">
        <f>IFERROR(VLOOKUP(D492,DB!A:G,7,0),"")</f>
        <v/>
      </c>
      <c r="K492" s="155"/>
      <c r="L492" s="151" t="str">
        <f>IFERROR(VLOOKUP(D492,DB!A:I,9,0),"")</f>
        <v/>
      </c>
    </row>
  </sheetData>
  <dataValidations count="2">
    <dataValidation allowBlank="1" showInputMessage="1" showErrorMessage="1" sqref="E1" xr:uid="{A4F81451-56CC-4543-9497-104C4E44EE4B}"/>
    <dataValidation type="list" allowBlank="1" showInputMessage="1" showErrorMessage="1" sqref="E2:E3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39077</v>
      </c>
      <c r="B2" s="37" t="str">
        <f>IFERROR(VLOOKUP(D2,DB!A:K,11,0),"")</f>
        <v>R5</v>
      </c>
      <c r="C2" s="37">
        <v>3</v>
      </c>
      <c r="D2" s="37" t="s">
        <v>36000</v>
      </c>
      <c r="E2" s="37" t="s">
        <v>38964</v>
      </c>
      <c r="F2" s="38">
        <v>45891.832060185188</v>
      </c>
      <c r="G2" s="39">
        <f t="shared" ref="G2" ca="1" si="0">IFERROR(NOW()-F2,"-")</f>
        <v>45.150287615739217</v>
      </c>
      <c r="H2" s="38">
        <v>45891.790393518517</v>
      </c>
      <c r="I2" s="37" t="str">
        <f>IFERROR(VLOOKUP(D2,DB!A:F,6,0),"")</f>
        <v>Generator-SG</v>
      </c>
      <c r="J2" s="37" t="str">
        <f>IFERROR(VLOOKUP(D2,DB!A:G,7,0),"")</f>
        <v>Vandalized</v>
      </c>
      <c r="K2" s="37" t="s">
        <v>39078</v>
      </c>
      <c r="L2" s="37" t="str">
        <f>IFERROR(VLOOKUP(D2,DB!A:I,9,0),"")</f>
        <v>Latis</v>
      </c>
      <c r="M2" s="136"/>
    </row>
    <row r="3" spans="1:13" ht="30.75">
      <c r="A3" s="37" t="s">
        <v>39079</v>
      </c>
      <c r="B3" s="37" t="str">
        <f>IFERROR(VLOOKUP(D3,DB!A:K,11,0),"")</f>
        <v>R5</v>
      </c>
      <c r="C3" s="37">
        <v>1</v>
      </c>
      <c r="D3" s="37" t="s">
        <v>31295</v>
      </c>
      <c r="E3" s="37" t="s">
        <v>39052</v>
      </c>
      <c r="F3" s="38">
        <v>45926.188877314817</v>
      </c>
      <c r="G3" s="39">
        <f ca="1">IFERROR(NOW()-F3,"-")</f>
        <v>10.793470486110891</v>
      </c>
      <c r="H3" s="38">
        <v>45926.158159722225</v>
      </c>
      <c r="I3" s="37" t="str">
        <f>IFERROR(VLOOKUP(D3,DB!A:F,6,0),"")</f>
        <v>SCECO</v>
      </c>
      <c r="J3" s="37" t="str">
        <f>IFERROR(VLOOKUP(D3,DB!A:G,7,0),"")</f>
        <v>Good</v>
      </c>
      <c r="K3" s="37" t="s">
        <v>39080</v>
      </c>
      <c r="L3" s="37" t="str">
        <f>IFERROR(VLOOKUP(D3,DB!A:I,9,0),"")</f>
        <v>Latis</v>
      </c>
      <c r="M3" s="136"/>
    </row>
    <row r="4" spans="1:13" ht="15">
      <c r="A4" s="37"/>
      <c r="B4" s="37" t="str">
        <f>IFERROR(VLOOKUP(D4,DB!A:K,11,0),"")</f>
        <v/>
      </c>
      <c r="C4" s="37"/>
      <c r="D4" s="137"/>
      <c r="E4" s="37"/>
      <c r="F4" s="38"/>
      <c r="G4" s="39">
        <f ca="1">IFERROR(NOW()-F4,"-")</f>
        <v>45936.982347800928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45936.982347800928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45936.982347800928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45936.982347800928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45936.982347800928</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45936.982347800928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45936.982347800928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45936.982347800928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45936.982347800928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45936.982347800928</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45936.982347800928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45936.982347800928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45936.982347800928</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45936.982347800928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45936.982347800928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45936.982347800928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45936.982347800928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45936.982347800928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45936.982347800928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45936.982347800928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45936.982347800928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45936.982347800928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45936.982347800928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45936.982347800928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45936.982347800928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45936.982347800928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45936.982347800928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45936.982347800928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45936.982347800928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45936.982347800928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45936.982347800928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45936.982347800928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45936.982347800928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45936.982347800928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45936.982347800928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45936.982347800928</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45936.982347800928</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45936.982347800928</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45936.982347800928</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45936.982347800928</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45936.982347800928</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45936.982347800928</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45936.982347800928</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45936.982347800928</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45936.982347800928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45936.982347800928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45936.982347800928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45936.982347800928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45936.982347800928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45936.982347800928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45936.982347800928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45936.982347800928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45936.982347800928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45936.982347800928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45936.982347800928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45936.982347800928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45936.982347800928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45936.982347800928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45936.982347800928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45936.982347800928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45936.982347800928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45936.982347800928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45936.982347800928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45936.982347800928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45936.982347800928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45936.982347800928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45936.982347800928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45936.982347800928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45936.982347800928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45936.982347800928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45936.982347800928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45936.982347800928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45936.982347800928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45936.982347800928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45936.982347800928</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45936.982347800928</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45936.982347800928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45936.982347800928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45936.982347800928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45936.982347800928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45936.982347800928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45936.982347800928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45936.982347800928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45936.982347800928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45936.982347800928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45936.982347800928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45936.982347800928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45936.982347800928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45936.982347800928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45936.982347800928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45936.982347800928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45936.982347800928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45936.982347800928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45936.982347800928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45936.982347800928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45936.982347800928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45936.982347800928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45936.982347800928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45936.982347800928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45936.982347800928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45936.982347800928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45936.982347800928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45936.982347800928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45936.982347800928</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45936.982347800928</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45936.982347800928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45936.982347800928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45936.982347800928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45936.982347800928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45936.982347800928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45936.982347800928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45936.982347800928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45936.982347800928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45936.982347800928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45936.982347800928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45936.982347800928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45936.982347800928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45936.982347800928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45936.982347800928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45936.982347800928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45936.982347800928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45936.982347800928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45936.982347800928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45936.982347800928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45936.982347800928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45936.982347800928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45936.982347800928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45936.982347800928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45936.982347800928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45936.982347800928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45936.982347800928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45936.982347800928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45936.982347800928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45936.982347800928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45936.982347800928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45936.982347800928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45936.982347800928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45936.982347800928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45936.982347800928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45936.982347800928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45936.982347800928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45936.982347800928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45936.982347800928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45936.982347800928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45936.982347800928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45936.982347800928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45936.982347800928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45936.982347800928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45936.982347800928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45936.982347800928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45936.982347800928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45936.982347800928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45936.982347800928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45936.982347800928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45936.982347800928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45936.982347800928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45936.982347800928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45936.982347800928</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45936.982347800928</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20" t="s">
        <v>5398</v>
      </c>
      <c r="C2" s="137">
        <v>1</v>
      </c>
      <c r="D2" s="120" t="s">
        <v>34463</v>
      </c>
      <c r="E2" s="137" t="s">
        <v>39082</v>
      </c>
      <c r="F2" s="138">
        <v>45926.772847222222</v>
      </c>
      <c r="G2" s="89">
        <f ca="1">IFERROR(NOW()-F2,"-")</f>
        <v>10.209500578705047</v>
      </c>
      <c r="H2" s="139">
        <v>45927.449074074102</v>
      </c>
      <c r="I2" s="120" t="str">
        <f>IFERROR(VLOOKUP(D2,DB!A:F,6,0),"")</f>
        <v>SCECO</v>
      </c>
      <c r="J2" s="120" t="str">
        <f>IFERROR(VLOOKUP(D2,DB!A:G,7,0),"")</f>
        <v>Weak</v>
      </c>
      <c r="K2" s="137" t="s">
        <v>39083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45936.982347800928</v>
      </c>
      <c r="H3" s="139">
        <v>45927.987534722219</v>
      </c>
      <c r="I3" s="120" t="str">
        <f>IFERROR(VLOOKUP(D3,DB!A:F,6,0),"")</f>
        <v>SCECO</v>
      </c>
      <c r="J3" s="120" t="str">
        <f>IFERROR(VLOOKUP(D3,DB!A:G,7,0),"")</f>
        <v>Vandalized</v>
      </c>
      <c r="K3" s="137" t="s">
        <v>39084</v>
      </c>
      <c r="L3" s="126" t="str">
        <f>IFERROR(VLOOKUP(D3,DB!A:I,9,0),"")</f>
        <v>Latis</v>
      </c>
    </row>
    <row r="4" spans="1:16383" ht="31.5" customHeight="1">
      <c r="A4" s="137" t="s">
        <v>39085</v>
      </c>
      <c r="B4" s="120" t="s">
        <v>5398</v>
      </c>
      <c r="C4" s="137">
        <v>1</v>
      </c>
      <c r="D4" s="120" t="s">
        <v>32861</v>
      </c>
      <c r="E4" s="137" t="s">
        <v>39082</v>
      </c>
      <c r="F4" s="138">
        <v>45933.880972222221</v>
      </c>
      <c r="G4" s="89">
        <f ca="1">IFERROR(NOW()-F4,"-")</f>
        <v>3.1013755787062109</v>
      </c>
      <c r="H4" s="139">
        <v>45929.455266203702</v>
      </c>
      <c r="I4" s="120" t="str">
        <f>IFERROR(VLOOKUP(D4,DB!A:F,6,0),"")</f>
        <v>SCECO</v>
      </c>
      <c r="J4" s="120" t="str">
        <f>IFERROR(VLOOKUP(D4,DB!A:G,7,0),"")</f>
        <v>In progress</v>
      </c>
      <c r="K4" s="137" t="s">
        <v>39083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20" t="s">
        <v>5398</v>
      </c>
      <c r="C5" s="137">
        <v>1</v>
      </c>
      <c r="D5" s="120" t="s">
        <v>33408</v>
      </c>
      <c r="E5" s="137" t="s">
        <v>38964</v>
      </c>
      <c r="F5" s="138">
        <v>45934.942245370374</v>
      </c>
      <c r="G5" s="89">
        <f ca="1">IFERROR(NOW()-F5,"-")</f>
        <v>2.0401024305538158</v>
      </c>
      <c r="H5" s="139">
        <v>45934.470231481479</v>
      </c>
      <c r="I5" s="120" t="str">
        <f>IFERROR(VLOOKUP(D5,DB!A:F,6,0),"")</f>
        <v>SCECO</v>
      </c>
      <c r="J5" s="120" t="str">
        <f>IFERROR(VLOOKUP(D5,DB!A:G,7,0),"")</f>
        <v>Dead</v>
      </c>
      <c r="K5" s="137" t="s">
        <v>39083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45936.982347800928</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45936.982347800928</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45936.982347800928</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45936.982347800928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45936.982347800928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45936.982347800928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45936.982347800928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45936.982347800928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45936.982347800928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45936.982347800928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45936.982347800928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45936.982347800928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45936.982347800928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45936.982347800928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45936.982347800928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45936.982347800928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45936.982347800928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45936.982347800928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45936.982347800928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45936.982347800928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45936.982347800928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45936.982347800928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45936.982347800928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45936.982347800928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45936.982347800928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45936.982347800928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45936.982347800928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45936.982347800928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45936.982347800928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45936.982347800928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45936.982347800928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45936.982347800928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45936.982347800928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45936.982347800928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45936.982347800928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45936.982347800928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45936.982347800928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45936.982347800928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45936.982347800928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45936.982347800928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45936.982347800928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45936.982347800928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45936.982347800928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45936.982347800928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45936.982347800928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45936.982347800928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45936.982347800928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45936.982347800928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45936.982347800928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45936.982347800928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45936.982347800928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45936.982347800928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45936.982347800928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45936.982347800928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45936.982347800928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45936.982347800928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45936.982347800928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45936.982347800928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45936.982347800928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45936.982347800928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45936.982347800928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45936.982347800928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45936.982347800928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45936.982347800928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45936.982347800928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45936.982347800928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45936.982347800928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45936.982347800928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45936.982347800928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45936.982347800928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45936.982347800928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45936.982347800928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45936.982347800928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45936.982347800928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45936.982347800928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45936.982347800928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45936.982347800928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45936.982347800928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45936.982347800928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45936.982347800928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45936.982347800928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45936.982347800928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45936.982347800928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45936.982347800928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45936.982347800928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45936.982347800928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45936.982347800928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45936.982347800928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45936.982347800928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45936.982347800928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45936.982347800928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45936.982347800928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45936.982347800928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45936.982347800928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45936.982347800928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45936.982347800928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45936.982347800928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45936.982347800928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45936.982347800928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45936.982347800928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45936.982347800928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45936.982347800928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45936.982347800928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45936.982347800928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45936.982347800928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45936.982347800928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45936.982347800928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45936.982347800928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45936.982347800928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45936.982347800928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45936.982347800928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45936.982347800928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45936.982347800928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45936.982347800928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45936.982347800928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45936.982347800928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45936.982347800928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45936.982347800928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45936.982347800928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45936.982347800928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45936.982347800928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45936.982347800928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45936.982347800928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45936.982347800928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45936.982347800928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45936.982347800928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45936.982347800928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45936.982347800928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45936.982347800928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45936.982347800928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45936.982347800928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45936.982347800928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45936.982347800928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45936.982347800928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45936.982347800928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45936.982347800928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45936.982347800928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45936.982347800928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45936.982347800928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45936.982347800928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45936.982347800928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45936.982347800928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45936.982347800928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45936.982347800928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45936.982347800928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45936.982347800928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45936.982347800928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45936.982347800928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45936.982347800928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45936.982347800928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45936.982347800928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45936.982347800928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45936.982347800928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45936.982347800928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45936.982347800928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45936.982347800928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45936.982347800928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45936.982347800928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45936.982347800928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45936.982347800928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45936.982347800928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45936.982347800928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45936.982347800928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45936.982347800928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45936.982347800928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45936.982347800928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45936.982347800928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45936.982347800928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45936.982347800928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45936.982347800928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45936.982347800928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45936.982347800928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45936.982347800928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45936.982347800928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45936.982347800928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45936.982347800928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45936.982347800928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45936.982347800928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45936.982347800928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45936.982347800928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45936.982347800928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45936.982347800928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45936.982347800928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45936.982347800928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45936.982347800928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45936.982347800928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45936.982347800928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45936.982347800928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45936.982347800928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45936.982347800928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45936.982347800928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45936.982347800928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45936.982347800928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45936.982347800928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45936.982347800928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45936.982347800928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45936.982347800928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45936.982347800928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45936.982347800928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45936.982347800928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45936.982347800928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45936.982347800928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45936.982347800928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45936.982347800928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45936.982347800928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45936.982347800928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45936.982347800928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45936.982347800928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45936.982347800928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45936.982347800928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45936.982347800928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45936.982347800928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45936.982347800928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45936.982347800928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45936.982347800928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45936.982347800928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45936.982347800928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45936.982347800928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45936.982347800928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45936.982347800928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45936.982347800928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45936.982347800928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45936.982347800928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45936.982347800928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45936.982347800928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45936.982347800928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45936.982347800928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45936.982347800928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45936.982347800928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45936.982347800928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45936.982347800928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45936.982347800928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45936.982347800928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45936.982347800928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45936.982347800928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45936.982347800928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45936.982347800928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45936.982347800928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45936.982347800928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45936.982347800928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45936.982347800928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45936.982347800928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45936.982347800928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45936.982347800928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45936.982347800928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45936.982347800928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45936.982347800928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45936.982347800928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45936.982347800928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45936.982347800928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45936.982347800928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45936.982347800928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45936.982347800928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45936.982347800928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45936.982347800928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45936.982347800928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45936.982347800928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45936.982347800928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45936.982347800928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45936.982347800928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45936.982347800928</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2025-10-06T20:34:45Z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